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https://d.docs.live.net/74a5050295834aaa/Documents/DandD/Morticia/"/>
    </mc:Choice>
  </mc:AlternateContent>
  <bookViews>
    <workbookView xWindow="0" yWindow="0" windowWidth="15360" windowHeight="20484"/>
  </bookViews>
  <sheets>
    <sheet name="Character" sheetId="14" r:id="rId1"/>
    <sheet name="Spellbook" sheetId="17" r:id="rId2"/>
    <sheet name="Familiar" sheetId="21" r:id="rId3"/>
    <sheet name="Skills" sheetId="15" r:id="rId4"/>
    <sheet name="Equipment" sheetId="16" r:id="rId5"/>
    <sheet name="Notes" sheetId="18" r:id="rId6"/>
    <sheet name="Account" sheetId="19" r:id="rId7"/>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K26" i="16" l="1"/>
  <c r="K27" i="16"/>
  <c r="K28" i="16"/>
  <c r="K29" i="16"/>
  <c r="K30" i="16"/>
  <c r="B57" i="17"/>
  <c r="B38" i="17"/>
  <c r="B16" i="17"/>
  <c r="B2" i="17"/>
  <c r="K22" i="16"/>
  <c r="K23" i="16"/>
  <c r="K21" i="16"/>
  <c r="K20" i="16"/>
  <c r="G27" i="15"/>
  <c r="F27" i="15"/>
  <c r="G25" i="15"/>
  <c r="F25" i="15"/>
  <c r="G30" i="15"/>
  <c r="F30" i="15"/>
  <c r="G29" i="15"/>
  <c r="F29" i="15"/>
  <c r="G28" i="15"/>
  <c r="F28" i="15"/>
  <c r="D42" i="14"/>
  <c r="E42" i="14"/>
  <c r="F42" i="14"/>
  <c r="G42" i="14"/>
  <c r="H42" i="14"/>
  <c r="I42" i="14"/>
  <c r="J42" i="14"/>
  <c r="K42" i="14"/>
  <c r="L42" i="14"/>
  <c r="C42" i="14"/>
  <c r="B2" i="14"/>
  <c r="B11" i="14"/>
  <c r="E14" i="14"/>
  <c r="C14" i="14"/>
  <c r="E15" i="14"/>
  <c r="C15" i="14"/>
  <c r="E16" i="14"/>
  <c r="C16" i="14"/>
  <c r="F18" i="14"/>
  <c r="G18" i="14"/>
  <c r="C18" i="14"/>
  <c r="F19" i="14"/>
  <c r="G19" i="14"/>
  <c r="C19" i="14"/>
  <c r="F20" i="14"/>
  <c r="C20" i="14"/>
  <c r="F21" i="14"/>
  <c r="G21" i="14"/>
  <c r="C21" i="14"/>
  <c r="F22" i="14"/>
  <c r="G22" i="14"/>
  <c r="C22" i="14"/>
  <c r="D25" i="14"/>
  <c r="C25" i="14"/>
  <c r="I31" i="14"/>
  <c r="L31" i="14"/>
  <c r="H31" i="14"/>
  <c r="D33" i="14"/>
  <c r="D34" i="14"/>
  <c r="D35" i="14"/>
  <c r="D36" i="14"/>
  <c r="C41" i="14"/>
  <c r="D41" i="14"/>
  <c r="E41" i="14"/>
  <c r="F41" i="14"/>
  <c r="G41" i="14"/>
  <c r="H41" i="14"/>
  <c r="I41" i="14"/>
  <c r="J41" i="14"/>
  <c r="K41" i="14"/>
  <c r="L41" i="14"/>
  <c r="H2" i="15"/>
  <c r="H3" i="15"/>
  <c r="G5" i="15"/>
  <c r="F5" i="15"/>
  <c r="G6" i="15"/>
  <c r="F6" i="15"/>
  <c r="G7" i="15"/>
  <c r="F7" i="15"/>
  <c r="G8" i="15"/>
  <c r="F8" i="15"/>
  <c r="G9" i="15"/>
  <c r="F9" i="15"/>
  <c r="G10" i="15"/>
  <c r="F10" i="15"/>
  <c r="G11" i="15"/>
  <c r="F11" i="15"/>
  <c r="G12" i="15"/>
  <c r="F12" i="15"/>
  <c r="G13" i="15"/>
  <c r="F13" i="15"/>
  <c r="G14" i="15"/>
  <c r="F14" i="15"/>
  <c r="G15" i="15"/>
  <c r="F15" i="15"/>
  <c r="G16" i="15"/>
  <c r="F16" i="15"/>
  <c r="G17" i="15"/>
  <c r="F17" i="15"/>
  <c r="G18" i="15"/>
  <c r="F18" i="15"/>
  <c r="G19" i="15"/>
  <c r="F19" i="15"/>
  <c r="G20" i="15"/>
  <c r="F20" i="15"/>
  <c r="G21" i="15"/>
  <c r="F21" i="15"/>
  <c r="G22" i="15"/>
  <c r="F22" i="15"/>
  <c r="G23" i="15"/>
  <c r="F23" i="15"/>
  <c r="G24" i="15"/>
  <c r="F24" i="15"/>
  <c r="G26" i="15"/>
  <c r="F26" i="15"/>
  <c r="G31" i="15"/>
  <c r="F31" i="15"/>
  <c r="G32" i="15"/>
  <c r="F32" i="15"/>
  <c r="G33" i="15"/>
  <c r="F33" i="15"/>
  <c r="G34" i="15"/>
  <c r="F34" i="15"/>
  <c r="G35" i="15"/>
  <c r="F35" i="15"/>
  <c r="G36" i="15"/>
  <c r="F36" i="15"/>
  <c r="G37" i="15"/>
  <c r="F37" i="15"/>
  <c r="G38" i="15"/>
  <c r="F38" i="15"/>
  <c r="G39" i="15"/>
  <c r="F39" i="15"/>
  <c r="G40" i="15"/>
  <c r="F40" i="15"/>
  <c r="G41" i="15"/>
  <c r="F41" i="15"/>
  <c r="G42" i="15"/>
  <c r="F42" i="15"/>
  <c r="G43" i="15"/>
  <c r="F43" i="15"/>
  <c r="G44" i="15"/>
  <c r="F44" i="15"/>
  <c r="G45" i="15"/>
  <c r="F45" i="15"/>
  <c r="G46" i="15"/>
  <c r="F46" i="15"/>
  <c r="G47" i="15"/>
  <c r="F47" i="15"/>
  <c r="C5" i="16"/>
  <c r="K7" i="16"/>
  <c r="K8" i="16"/>
  <c r="K9" i="16"/>
  <c r="K10" i="16"/>
  <c r="K11" i="16"/>
  <c r="K12" i="16"/>
  <c r="K13" i="16"/>
  <c r="K14" i="16"/>
  <c r="K15" i="16"/>
  <c r="K16" i="16"/>
  <c r="K17" i="16"/>
  <c r="K18" i="16"/>
  <c r="K19" i="16"/>
  <c r="K24" i="16"/>
  <c r="K25" i="16"/>
  <c r="K31" i="16"/>
  <c r="K32" i="16"/>
  <c r="K33" i="16"/>
  <c r="K34" i="16"/>
  <c r="K35" i="16"/>
  <c r="K36" i="16"/>
  <c r="K37" i="16"/>
  <c r="K38" i="16"/>
  <c r="K39" i="16"/>
  <c r="K40" i="16"/>
  <c r="K41" i="16"/>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C3" i="16"/>
  <c r="C4" i="16"/>
  <c r="E3" i="16"/>
</calcChain>
</file>

<file path=xl/sharedStrings.xml><?xml version="1.0" encoding="utf-8"?>
<sst xmlns="http://schemas.openxmlformats.org/spreadsheetml/2006/main" count="554" uniqueCount="355">
  <si>
    <t>Character Sheet</t>
  </si>
  <si>
    <t>Level</t>
  </si>
  <si>
    <t>Ability</t>
  </si>
  <si>
    <t>Base</t>
  </si>
  <si>
    <t>Modifier</t>
  </si>
  <si>
    <t>Score</t>
  </si>
  <si>
    <t>Mod</t>
  </si>
  <si>
    <t>Notes</t>
  </si>
  <si>
    <t>STR</t>
  </si>
  <si>
    <t>DEX</t>
  </si>
  <si>
    <t>CON</t>
  </si>
  <si>
    <t>INT</t>
  </si>
  <si>
    <t>WIS</t>
  </si>
  <si>
    <t>CHA</t>
  </si>
  <si>
    <t>Hit Points</t>
  </si>
  <si>
    <t>Saves</t>
  </si>
  <si>
    <t>Total</t>
  </si>
  <si>
    <t>Abil</t>
  </si>
  <si>
    <t>Magic</t>
  </si>
  <si>
    <t>Misc</t>
  </si>
  <si>
    <t>Temp</t>
  </si>
  <si>
    <t>Fortitude</t>
  </si>
  <si>
    <t>Reflex</t>
  </si>
  <si>
    <t>Will</t>
  </si>
  <si>
    <t>AC</t>
  </si>
  <si>
    <t>Armour</t>
  </si>
  <si>
    <t>Wisdom</t>
  </si>
  <si>
    <t>Dex</t>
  </si>
  <si>
    <t>Ring</t>
  </si>
  <si>
    <t>Natural</t>
  </si>
  <si>
    <t>Normal</t>
  </si>
  <si>
    <t>Touch</t>
  </si>
  <si>
    <t>Flat Footed</t>
  </si>
  <si>
    <t>Defensive</t>
  </si>
  <si>
    <t>Total D.</t>
  </si>
  <si>
    <t>DEFENSE</t>
  </si>
  <si>
    <t>Initiative</t>
  </si>
  <si>
    <t>Dex.</t>
  </si>
  <si>
    <t>Misc.</t>
  </si>
  <si>
    <t>AC Bonus</t>
  </si>
  <si>
    <t>Max  Dex</t>
  </si>
  <si>
    <t>Speed</t>
  </si>
  <si>
    <t>Weight</t>
  </si>
  <si>
    <t>Check P</t>
  </si>
  <si>
    <t>Spell F</t>
  </si>
  <si>
    <t>Type</t>
  </si>
  <si>
    <t>Note</t>
  </si>
  <si>
    <t>none</t>
  </si>
  <si>
    <t>ATTACK</t>
  </si>
  <si>
    <t>BAB</t>
  </si>
  <si>
    <t>1st</t>
  </si>
  <si>
    <t>2nd</t>
  </si>
  <si>
    <t>3rd</t>
  </si>
  <si>
    <t>4th</t>
  </si>
  <si>
    <t>Grapple</t>
  </si>
  <si>
    <t xml:space="preserve">Size </t>
  </si>
  <si>
    <t>Imp.</t>
  </si>
  <si>
    <t>Str</t>
  </si>
  <si>
    <t>Weapon</t>
  </si>
  <si>
    <t>At Bonus</t>
  </si>
  <si>
    <t>Attack</t>
  </si>
  <si>
    <t>Damage</t>
  </si>
  <si>
    <t>Critical</t>
  </si>
  <si>
    <t>Range</t>
  </si>
  <si>
    <t>Type/Size</t>
  </si>
  <si>
    <t>x2</t>
  </si>
  <si>
    <t>na</t>
  </si>
  <si>
    <t>P/M</t>
  </si>
  <si>
    <t>SPELLS</t>
  </si>
  <si>
    <t>Class Spells</t>
  </si>
  <si>
    <t>Bonus</t>
  </si>
  <si>
    <t>Total Spells</t>
  </si>
  <si>
    <t>DC</t>
  </si>
  <si>
    <t>0th Level</t>
  </si>
  <si>
    <t>Light</t>
  </si>
  <si>
    <t>1st Level</t>
  </si>
  <si>
    <t>Jump</t>
  </si>
  <si>
    <t>2nd Level</t>
  </si>
  <si>
    <t>3rd Level</t>
  </si>
  <si>
    <t>None</t>
  </si>
  <si>
    <t>Max Ranks</t>
  </si>
  <si>
    <t>SUM</t>
  </si>
  <si>
    <t>Class?</t>
  </si>
  <si>
    <t>Name</t>
  </si>
  <si>
    <t>Trained?</t>
  </si>
  <si>
    <t>Key</t>
  </si>
  <si>
    <t>Ranks</t>
  </si>
  <si>
    <t>Appraise</t>
  </si>
  <si>
    <t>Int</t>
  </si>
  <si>
    <t>Balance</t>
  </si>
  <si>
    <t>Tumble</t>
  </si>
  <si>
    <t>Bluff</t>
  </si>
  <si>
    <t>Cha</t>
  </si>
  <si>
    <t>Climb</t>
  </si>
  <si>
    <t>Concentration</t>
  </si>
  <si>
    <t>Con</t>
  </si>
  <si>
    <t>Craft-</t>
  </si>
  <si>
    <t>Decipher Script</t>
  </si>
  <si>
    <t>Yes</t>
  </si>
  <si>
    <t>Diplomacy</t>
  </si>
  <si>
    <t>Disable Device</t>
  </si>
  <si>
    <t>Disguise</t>
  </si>
  <si>
    <t>Escape Artist</t>
  </si>
  <si>
    <t>Forgery</t>
  </si>
  <si>
    <t>Gather Info</t>
  </si>
  <si>
    <t>Handle Animal</t>
  </si>
  <si>
    <t>Heal</t>
  </si>
  <si>
    <t>Wis</t>
  </si>
  <si>
    <t>Hide</t>
  </si>
  <si>
    <t>Intimidate</t>
  </si>
  <si>
    <t>Knowledge Arcana</t>
  </si>
  <si>
    <t>Knowledge Religion</t>
  </si>
  <si>
    <t>Listen</t>
  </si>
  <si>
    <t>Move Silently</t>
  </si>
  <si>
    <t>Open Lock</t>
  </si>
  <si>
    <t>Perform</t>
  </si>
  <si>
    <t>Ride</t>
  </si>
  <si>
    <t>Search</t>
  </si>
  <si>
    <t>Sense Motive</t>
  </si>
  <si>
    <t>Sleight of Hand</t>
  </si>
  <si>
    <t>Speak Language</t>
  </si>
  <si>
    <t>Spellcraft</t>
  </si>
  <si>
    <t>Spot</t>
  </si>
  <si>
    <t>Survival</t>
  </si>
  <si>
    <t>Swim</t>
  </si>
  <si>
    <t>Use Magic Device</t>
  </si>
  <si>
    <t>Use Rope</t>
  </si>
  <si>
    <t>Skill Tricks</t>
  </si>
  <si>
    <t>Items and Encumbrance</t>
  </si>
  <si>
    <t>Locations</t>
  </si>
  <si>
    <t>Encumbrance</t>
  </si>
  <si>
    <t>Load</t>
  </si>
  <si>
    <t>Person</t>
  </si>
  <si>
    <t>Carry</t>
  </si>
  <si>
    <t>Pack</t>
  </si>
  <si>
    <t>Medium</t>
  </si>
  <si>
    <t>Horse</t>
  </si>
  <si>
    <t>Heavy</t>
  </si>
  <si>
    <t>Place / Type</t>
  </si>
  <si>
    <t>Item</t>
  </si>
  <si>
    <t>Description</t>
  </si>
  <si>
    <t>Cost (gp)</t>
  </si>
  <si>
    <t>Qty.</t>
  </si>
  <si>
    <t>Weight (ea)</t>
  </si>
  <si>
    <t>Weight (total)</t>
  </si>
  <si>
    <t>Location</t>
  </si>
  <si>
    <t>Head</t>
  </si>
  <si>
    <t>Open Slot</t>
  </si>
  <si>
    <t>Face</t>
  </si>
  <si>
    <t>Throat</t>
  </si>
  <si>
    <t>Shoulders</t>
  </si>
  <si>
    <t>Body</t>
  </si>
  <si>
    <t>Torso</t>
  </si>
  <si>
    <t>Hands</t>
  </si>
  <si>
    <t>Arms</t>
  </si>
  <si>
    <t>Waist</t>
  </si>
  <si>
    <t>Feet</t>
  </si>
  <si>
    <t>Ring1</t>
  </si>
  <si>
    <t>Ring2</t>
  </si>
  <si>
    <t>Clothing</t>
  </si>
  <si>
    <t>Bedding</t>
  </si>
  <si>
    <t>Bedroll</t>
  </si>
  <si>
    <t>Potions</t>
  </si>
  <si>
    <t>Tools</t>
  </si>
  <si>
    <t>Flint and Steel</t>
  </si>
  <si>
    <t>Rations</t>
  </si>
  <si>
    <t>Trail rations</t>
  </si>
  <si>
    <t>Waterskin</t>
  </si>
  <si>
    <t>Water</t>
  </si>
  <si>
    <t>Flask</t>
  </si>
  <si>
    <t>Oil</t>
  </si>
  <si>
    <t>Alchemists Fire</t>
  </si>
  <si>
    <t>Acid</t>
  </si>
  <si>
    <t>Sunrods</t>
  </si>
  <si>
    <t>Tindertwigs</t>
  </si>
  <si>
    <t>Wand</t>
  </si>
  <si>
    <t>Treasure</t>
  </si>
  <si>
    <t>Coins (.02 ea)</t>
  </si>
  <si>
    <t>Abilities and General Info</t>
  </si>
  <si>
    <t>Trait</t>
  </si>
  <si>
    <t>Flaw</t>
  </si>
  <si>
    <t>Feat</t>
  </si>
  <si>
    <t>Account</t>
  </si>
  <si>
    <t>Ref</t>
  </si>
  <si>
    <t>Deposit</t>
  </si>
  <si>
    <t>Debit</t>
  </si>
  <si>
    <t>Faerun Bonus Money</t>
  </si>
  <si>
    <t>Morticia Buvarr</t>
  </si>
  <si>
    <t>Wizard</t>
  </si>
  <si>
    <t>Pres</t>
  </si>
  <si>
    <t>Conjurer</t>
  </si>
  <si>
    <t>Spell Book</t>
  </si>
  <si>
    <t>Light crossbow</t>
  </si>
  <si>
    <t>1d4-1</t>
  </si>
  <si>
    <t>19-20/x2</t>
  </si>
  <si>
    <t>1d6</t>
  </si>
  <si>
    <t>(10')</t>
  </si>
  <si>
    <t>80'</t>
  </si>
  <si>
    <t>PorS/M</t>
  </si>
  <si>
    <t>W</t>
  </si>
  <si>
    <t>Profession</t>
  </si>
  <si>
    <t>Knowledge Dungeon</t>
  </si>
  <si>
    <t>Knowledge History</t>
  </si>
  <si>
    <t>Knowledge Nobility</t>
  </si>
  <si>
    <t>Knowledge The Planes</t>
  </si>
  <si>
    <t>Have all 0 level cantrips not in forbidden school</t>
  </si>
  <si>
    <t>Choose 3+ Int = 7 1st level spells</t>
  </si>
  <si>
    <t>Class: Wizard</t>
  </si>
  <si>
    <t>wizard Starting Money?</t>
  </si>
  <si>
    <t>Wizard 1</t>
  </si>
  <si>
    <t>Skills
2+Int+Human</t>
  </si>
  <si>
    <t>Knowledge Geography</t>
  </si>
  <si>
    <t>Knowledge Local</t>
  </si>
  <si>
    <t>Potion Belt</t>
  </si>
  <si>
    <t>Backpack</t>
  </si>
  <si>
    <t>Resistance</t>
  </si>
  <si>
    <t>Acid Splash</t>
  </si>
  <si>
    <t>Detect Magic</t>
  </si>
  <si>
    <t>Read Magic</t>
  </si>
  <si>
    <t>Ghost Sound</t>
  </si>
  <si>
    <t>Touch of Fatigue</t>
  </si>
  <si>
    <t>Mage Hand</t>
  </si>
  <si>
    <t>Trans</t>
  </si>
  <si>
    <t>Conj</t>
  </si>
  <si>
    <t>MW Stilleto</t>
  </si>
  <si>
    <t>Caltrops</t>
  </si>
  <si>
    <t>Languages</t>
  </si>
  <si>
    <t>Prize Money</t>
  </si>
  <si>
    <t>Cloak of resistance - high quality</t>
  </si>
  <si>
    <t>Light Crossbow</t>
  </si>
  <si>
    <t>Crossbow bolts 2x10</t>
  </si>
  <si>
    <t>x2 Sunrod</t>
  </si>
  <si>
    <t>x2 Oil</t>
  </si>
  <si>
    <t>Evil Genius Syndrome</t>
  </si>
  <si>
    <t>Abj</t>
  </si>
  <si>
    <t>Div</t>
  </si>
  <si>
    <t>Illus</t>
  </si>
  <si>
    <t>Necro</t>
  </si>
  <si>
    <t>C Scoun - 5f cube of wood, 0 range, 3rounds, swift</t>
  </si>
  <si>
    <t>SC - medium range</t>
  </si>
  <si>
    <t>Mem Number Includes +1 prep of conjuration spell per spell level.</t>
  </si>
  <si>
    <t xml:space="preserve">Cloudy conjuration (Complete Mage)
Prerequisite: Spell Focus (conjuration) or conjurer level 1st, 
Benefit : When you cast a conjuration spell, you can choose to have a 5-foot-radius cloud of sickening smoke manifest. The cloud can appear in your space, adjacent to you, or in the space of or adjacent to your target (if any). The cloud lasts for 1 round. Any living creature is sickened while inside it (but not after exiting). The cloud in all other ways acts like a small area of the fog cloud spell. Creatures immune to poison are immune to the sickening effect. The cloud appears in conjunction with the spell taking effect (not before or after). Any creature you call or summon with the spell is immune to the sickening effect of the cloud. Special: A conjurer can select this feat as a wizard bonus feat.
</t>
  </si>
  <si>
    <t>Choose 2 more spells at each level (of levels you can cast).</t>
  </si>
  <si>
    <t>Cloak of resistance +1, high quality = +1 competance bonus on Bluff</t>
  </si>
  <si>
    <t>Cloak</t>
  </si>
  <si>
    <t>Torches</t>
  </si>
  <si>
    <t>Wizard Gear</t>
  </si>
  <si>
    <t>Spell component pouch</t>
  </si>
  <si>
    <t>Spell Component Pouch</t>
  </si>
  <si>
    <t>2 Sunrods</t>
  </si>
  <si>
    <t>2 Torches</t>
  </si>
  <si>
    <t>Spell book</t>
  </si>
  <si>
    <t>Back Pack</t>
  </si>
  <si>
    <t>Empty Pack</t>
  </si>
  <si>
    <t>No wieght</t>
  </si>
  <si>
    <t>Cloak +1</t>
  </si>
  <si>
    <t>Characteristic</t>
  </si>
  <si>
    <t>Natural Animal Stat</t>
  </si>
  <si>
    <t>Animal/ Monster</t>
  </si>
  <si>
    <t>Hit Die</t>
  </si>
  <si>
    <t>Armor Class</t>
  </si>
  <si>
    <t>Armor Class (Touch)</t>
  </si>
  <si>
    <t>Armor Class (Flat Footed)</t>
  </si>
  <si>
    <t>Base Attack/Grapple</t>
  </si>
  <si>
    <t>Full Attack</t>
  </si>
  <si>
    <t>Space / Reach</t>
  </si>
  <si>
    <t>Special Attacks</t>
  </si>
  <si>
    <t>Special Qualities</t>
  </si>
  <si>
    <t>Abilities</t>
  </si>
  <si>
    <t>Skills</t>
  </si>
  <si>
    <t>Feats</t>
  </si>
  <si>
    <t>14</t>
  </si>
  <si>
    <t>Weapon Finesse</t>
  </si>
  <si>
    <t>Familiar Mods/Notes</t>
  </si>
  <si>
    <t>Masters BAB</t>
  </si>
  <si>
    <t>Chondathon</t>
  </si>
  <si>
    <t>= Master's HD, HP = 1/2 Master's</t>
  </si>
  <si>
    <t>Best of Natural or Master's ranks.</t>
  </si>
  <si>
    <t>Best of Natural or Master's base bonus</t>
  </si>
  <si>
    <t>Alertness</t>
  </si>
  <si>
    <t>Scribe scroll</t>
  </si>
  <si>
    <t>Prestige</t>
  </si>
  <si>
    <t>Roll 4 for 3rd level</t>
  </si>
  <si>
    <t>Improved Initiative
You can react more quickly than normal in a fight.
Benefit: You get a +4 bonus on initiative checks.</t>
  </si>
  <si>
    <t>7-inch heels = Slow</t>
  </si>
  <si>
    <t>Mulhorandi, Draconic, Gnoll, Infernal, Illuskan,  Condathan (Buy)</t>
  </si>
  <si>
    <t>Spell Focus Conjuration
Your spells of that school are more potent than normal.
Benefit: Add +1 to the Difficulty Class for all saving throws against spells from the school of magic you select.</t>
  </si>
  <si>
    <r>
      <rPr>
        <b/>
        <sz val="8"/>
        <rFont val="Arial"/>
        <family val="2"/>
      </rPr>
      <t xml:space="preserve">Forbidden Schools: </t>
    </r>
    <r>
      <rPr>
        <sz val="8"/>
        <rFont val="Arial"/>
        <family val="2"/>
      </rPr>
      <t>Enchantment &amp; Evocation</t>
    </r>
  </si>
  <si>
    <t>Spell Focus : DC for conjuration extra +1</t>
  </si>
  <si>
    <t>Not valid</t>
  </si>
  <si>
    <t>Mage Armor -PH</t>
  </si>
  <si>
    <t>Grease -PH</t>
  </si>
  <si>
    <t>Expeditious Retreat (Swift) -PH2</t>
  </si>
  <si>
    <t>Orb of Cold, Lesser -SC</t>
  </si>
  <si>
    <t>Benign Transposition -SC</t>
  </si>
  <si>
    <t>Shield -PH</t>
  </si>
  <si>
    <t>Wall of Smoke -SC</t>
  </si>
  <si>
    <t>Blockade -Cscoun</t>
  </si>
  <si>
    <t>Mount -PH</t>
  </si>
  <si>
    <t>Add 30 feet to base land speed.</t>
  </si>
  <si>
    <t>1d8 + 1d8/2 levels above 1, cap 5d8 No Save, No SR. Ranged touch close.</t>
  </si>
  <si>
    <t>light horse or pony, 2hrs/level</t>
  </si>
  <si>
    <t>straight 10ft/lvl , concealment, Fort or be nauseated. Close</t>
  </si>
  <si>
    <t>Web -PH</t>
  </si>
  <si>
    <t>Glitterdust_PH</t>
  </si>
  <si>
    <t>Haul from rescuing the merchants and goods</t>
  </si>
  <si>
    <t>Scribe Mirror Image from captured spellbook</t>
  </si>
  <si>
    <t>Illusion</t>
  </si>
  <si>
    <t>Classy Caster's Outfit</t>
  </si>
  <si>
    <t>x0 CLW 1d8 +1 (50gp)
x1 CMW 2d8 +3 (300gp)
x0 Haste
x0 Mage Armor
x0 Invisibility</t>
  </si>
  <si>
    <t>Spell book-Captured
Cats Grace
Detect Thoughts
Web
Comprehend Language
Feather Fall
Mage Armor
Magic Missle</t>
  </si>
  <si>
    <t>Able Learner - Races of Destiny
You have a great aptitude for learning.
Prerequisite: Human or doppelganger.
Benefit: All skill ranks cost 1 skill point for you to purchase, even if the skill is cross-class for you. The maximum number of ranks you can purchase in a cross-class skill remains the same. This feat does not affect the skill point cost to learn a language or to gain literacy (for a barbarian or other illiterate character).
Normal: Cross-class skills cost 2 skill points per rank.
Special: This feat may only be taken at 1st level.</t>
  </si>
  <si>
    <t>Feat 1st lvl</t>
  </si>
  <si>
    <t>Feat flaw</t>
  </si>
  <si>
    <t>Feat human bonus</t>
  </si>
  <si>
    <t>Feat 3rd lvl</t>
  </si>
  <si>
    <t>Arcanist Gloves</t>
  </si>
  <si>
    <t>Continual Light Lantern</t>
  </si>
  <si>
    <t>Gloves</t>
  </si>
  <si>
    <t>ARCANIST’S GLOVES
Price (Item Level): 500 gp (3rd) Caster Level: 3rd Aura: Faint; (DC 16) transmutation Activation: Swift (command) Weight: —
These sleek blue gloves bear tiny golden stars across the knuckles. When you activate arcanist’s gloves, you add 2 to the caster level of the next 1st level arcane spell you cast before the end of your turn.
Arcanist’s gloves function two times per day.</t>
  </si>
  <si>
    <t>Identify - Paid for by Minions</t>
  </si>
  <si>
    <t>Mirror Image -PH</t>
  </si>
  <si>
    <t>Identify _PH</t>
  </si>
  <si>
    <t>Monstrous Spider, small</t>
  </si>
  <si>
    <t>Small Vermin</t>
  </si>
  <si>
    <t>1d8 (4hp)</t>
  </si>
  <si>
    <t>+3</t>
  </si>
  <si>
    <t>30' climb 20'</t>
  </si>
  <si>
    <t>14 (+1 size +3 dex)</t>
  </si>
  <si>
    <t>11</t>
  </si>
  <si>
    <t>0/-6</t>
  </si>
  <si>
    <t>Bite +4 melee 1d4-2 + poison</t>
  </si>
  <si>
    <t>5ft/5ft</t>
  </si>
  <si>
    <t>Poison, web</t>
  </si>
  <si>
    <t>Dark-vision 60', tremorsense 60ft</t>
  </si>
  <si>
    <t>S7, D17, Cn10, I W10, Ch02</t>
  </si>
  <si>
    <t>Fort +2, Ref +3, Will +0</t>
  </si>
  <si>
    <t>Climb +11, Hide +11, Jump -2, Spot +4</t>
  </si>
  <si>
    <t xml:space="preserve">Master gets Alertness (spider on)
+5 fire resistance (spider on)
Share spells, improved evasion, deliver touch spells
</t>
  </si>
  <si>
    <t>EXTEND SPELL [METAMAGIC]
You can cast spells that last longer than normal. Benefit: An extended spell lasts twice as long as normal. A spell with a duration of concentration, instantaneous, or permanent is not affected by this feat. An extended spell uses up a spell slot one level higher than the spell’s actual level.</t>
  </si>
  <si>
    <t>Gear</t>
  </si>
  <si>
    <t>Lantern</t>
  </si>
  <si>
    <t>0.5 gp 1lb / day ,  2 days</t>
  </si>
  <si>
    <t>High heeled boots, Evening dress, Belt. Cloak.</t>
  </si>
  <si>
    <t>Continual light lantern</t>
  </si>
  <si>
    <t>Blade</t>
  </si>
  <si>
    <t>MW Stiletto</t>
  </si>
  <si>
    <t>Bow</t>
  </si>
  <si>
    <t>Light Crossbow + bolts (10)</t>
  </si>
  <si>
    <t>Wands</t>
  </si>
  <si>
    <t>Scrolls</t>
  </si>
  <si>
    <t>Color Spray, DC11, 5 charges</t>
  </si>
  <si>
    <t>Invisibility</t>
  </si>
  <si>
    <t>Synergy Know A</t>
  </si>
  <si>
    <t>Need to get the minions to help carry things.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</si>
</sst>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8"/>
      <name val="Arial"/>
      <family val="2"/>
    </font>
    <font>
      <sz val="8"/>
      <name val="Arial"/>
      <family val="2"/>
    </font>
    <font>
      <b/>
      <sz val="8"/>
      <name val="Arial"/>
      <family val="2"/>
    </font>
    <font>
      <b/>
      <sz val="12"/>
      <name val="Arial"/>
      <family val="2"/>
    </font>
    <font>
      <b/>
      <sz val="8"/>
      <color indexed="30"/>
      <name val="Arial"/>
      <family val="2"/>
    </font>
    <font>
      <b/>
      <sz val="12"/>
      <color indexed="30"/>
      <name val="Arial"/>
      <family val="2"/>
    </font>
    <font>
      <sz val="12"/>
      <name val="Arial"/>
      <family val="2"/>
    </font>
    <font>
      <b/>
      <sz val="8"/>
      <color indexed="30"/>
      <name val="Arial"/>
      <family val="2"/>
    </font>
    <font>
      <b/>
      <sz val="8"/>
      <color indexed="10"/>
      <name val="Arial"/>
      <family val="2"/>
    </font>
    <font>
      <sz val="8"/>
      <color indexed="8"/>
      <name val="Arial"/>
      <family val="2"/>
    </font>
    <font>
      <sz val="8"/>
      <color indexed="8"/>
      <name val="Arial Bold"/>
    </font>
    <font>
      <b/>
      <sz val="14"/>
      <color indexed="8"/>
      <name val="Arial"/>
      <family val="2"/>
    </font>
    <font>
      <b/>
      <sz val="8"/>
      <color indexed="30"/>
      <name val="Arial"/>
      <family val="2"/>
    </font>
    <font>
      <sz val="8"/>
      <color indexed="30"/>
      <name val="Arial"/>
      <family val="2"/>
    </font>
    <font>
      <b/>
      <sz val="10"/>
      <color indexed="8"/>
      <name val="Arial"/>
      <family val="2"/>
    </font>
    <font>
      <b/>
      <sz val="10"/>
      <color indexed="14"/>
      <name val="Arial"/>
      <family val="2"/>
    </font>
    <font>
      <b/>
      <sz val="12"/>
      <color rgb="FF0070C0"/>
      <name val="Arial"/>
      <family val="2"/>
    </font>
  </fonts>
  <fills count="6">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tint="-4.9989318521683403E-2"/>
        <bgColor indexed="64"/>
      </patternFill>
    </fill>
    <fill>
      <patternFill patternType="solid">
        <fgColor theme="6"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indexed="17"/>
      </left>
      <right style="thin">
        <color indexed="17"/>
      </right>
      <top style="thin">
        <color indexed="17"/>
      </top>
      <bottom style="thin">
        <color indexed="17"/>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indexed="17"/>
      </left>
      <right/>
      <top style="thin">
        <color indexed="17"/>
      </top>
      <bottom style="thin">
        <color indexed="17"/>
      </bottom>
      <diagonal/>
    </border>
    <border>
      <left style="thin">
        <color auto="1"/>
      </left>
      <right style="thin">
        <color auto="1"/>
      </right>
      <top style="medium">
        <color indexed="17"/>
      </top>
      <bottom/>
      <diagonal/>
    </border>
    <border>
      <left style="thin">
        <color auto="1"/>
      </left>
      <right/>
      <top style="medium">
        <color indexed="17"/>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indexed="8"/>
      </left>
      <right style="thin">
        <color indexed="8"/>
      </right>
      <top style="thin">
        <color indexed="8"/>
      </top>
      <bottom style="thin">
        <color indexed="8"/>
      </bottom>
      <diagonal/>
    </border>
    <border>
      <left style="thin">
        <color indexed="8"/>
      </left>
      <right style="thin">
        <color indexed="16"/>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16"/>
      </right>
      <top/>
      <bottom style="thin">
        <color indexed="8"/>
      </bottom>
      <diagonal/>
    </border>
    <border>
      <left style="medium">
        <color auto="1"/>
      </left>
      <right style="thin">
        <color auto="1"/>
      </right>
      <top style="thin">
        <color auto="1"/>
      </top>
      <bottom/>
      <diagonal/>
    </border>
    <border>
      <left style="thin">
        <color indexed="16"/>
      </left>
      <right style="thin">
        <color indexed="8"/>
      </right>
      <top style="thin">
        <color indexed="8"/>
      </top>
      <bottom style="thin">
        <color indexed="8"/>
      </bottom>
      <diagonal/>
    </border>
    <border>
      <left style="thin">
        <color auto="1"/>
      </left>
      <right style="medium">
        <color auto="1"/>
      </right>
      <top style="medium">
        <color auto="1"/>
      </top>
      <bottom style="medium">
        <color auto="1"/>
      </bottom>
      <diagonal/>
    </border>
    <border>
      <left style="thin">
        <color indexed="17"/>
      </left>
      <right style="thin">
        <color indexed="17"/>
      </right>
      <top style="thin">
        <color indexed="17"/>
      </top>
      <bottom style="medium">
        <color indexed="17"/>
      </bottom>
      <diagonal/>
    </border>
    <border>
      <left style="thin">
        <color indexed="17"/>
      </left>
      <right/>
      <top style="thin">
        <color indexed="17"/>
      </top>
      <bottom style="medium">
        <color indexed="17"/>
      </bottom>
      <diagonal/>
    </border>
    <border>
      <left/>
      <right style="thin">
        <color auto="1"/>
      </right>
      <top style="thin">
        <color auto="1"/>
      </top>
      <bottom style="thin">
        <color auto="1"/>
      </bottom>
      <diagonal/>
    </border>
    <border>
      <left style="medium">
        <color indexed="17"/>
      </left>
      <right/>
      <top style="medium">
        <color indexed="17"/>
      </top>
      <bottom style="thin">
        <color indexed="17"/>
      </bottom>
      <diagonal/>
    </border>
    <border>
      <left/>
      <right style="thin">
        <color auto="1"/>
      </right>
      <top style="medium">
        <color indexed="17"/>
      </top>
      <bottom style="thin">
        <color indexed="17"/>
      </bottom>
      <diagonal/>
    </border>
    <border>
      <left style="medium">
        <color indexed="17"/>
      </left>
      <right/>
      <top style="thin">
        <color indexed="17"/>
      </top>
      <bottom style="thin">
        <color indexed="17"/>
      </bottom>
      <diagonal/>
    </border>
    <border>
      <left/>
      <right style="thin">
        <color indexed="17"/>
      </right>
      <top style="thin">
        <color indexed="17"/>
      </top>
      <bottom style="thin">
        <color indexed="17"/>
      </bottom>
      <diagonal/>
    </border>
    <border>
      <left style="medium">
        <color indexed="17"/>
      </left>
      <right/>
      <top style="thin">
        <color indexed="17"/>
      </top>
      <bottom style="medium">
        <color indexed="17"/>
      </bottom>
      <diagonal/>
    </border>
    <border>
      <left/>
      <right style="thin">
        <color indexed="17"/>
      </right>
      <top style="thin">
        <color indexed="17"/>
      </top>
      <bottom style="medium">
        <color indexed="17"/>
      </bottom>
      <diagonal/>
    </border>
    <border>
      <left/>
      <right/>
      <top style="thin">
        <color auto="1"/>
      </top>
      <bottom style="thin">
        <color auto="1"/>
      </bottom>
      <diagonal/>
    </border>
    <border>
      <left/>
      <right style="thin">
        <color auto="1"/>
      </right>
      <top style="thin">
        <color auto="1"/>
      </top>
      <bottom/>
      <diagonal/>
    </border>
    <border>
      <left style="thin">
        <color indexed="8"/>
      </left>
      <right/>
      <top/>
      <bottom/>
      <diagonal/>
    </border>
  </borders>
  <cellStyleXfs count="1">
    <xf numFmtId="0" fontId="0" fillId="0" borderId="0"/>
  </cellStyleXfs>
  <cellXfs count="197">
    <xf numFmtId="0" fontId="0" fillId="0" borderId="0" xfId="0"/>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wrapText="1"/>
    </xf>
    <xf numFmtId="0" fontId="0" fillId="0" borderId="1" xfId="0" applyFont="1" applyBorder="1" applyAlignment="1">
      <alignment vertical="top"/>
    </xf>
    <xf numFmtId="164" fontId="0" fillId="0" borderId="1" xfId="0" applyNumberFormat="1" applyFont="1" applyBorder="1" applyAlignment="1">
      <alignment vertical="top"/>
    </xf>
    <xf numFmtId="0" fontId="2" fillId="0" borderId="0" xfId="0" applyFont="1"/>
    <xf numFmtId="0" fontId="0" fillId="0" borderId="0" xfId="0" applyFont="1"/>
    <xf numFmtId="0" fontId="0" fillId="0" borderId="1" xfId="0" applyBorder="1"/>
    <xf numFmtId="0" fontId="4" fillId="0" borderId="1" xfId="0" applyFont="1" applyBorder="1"/>
    <xf numFmtId="0" fontId="2" fillId="0" borderId="2"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4" fillId="0" borderId="7" xfId="0" applyFont="1" applyBorder="1"/>
    <xf numFmtId="0" fontId="0" fillId="0" borderId="7" xfId="0" applyBorder="1"/>
    <xf numFmtId="0" fontId="0" fillId="0" borderId="8" xfId="0" applyBorder="1"/>
    <xf numFmtId="0" fontId="0" fillId="0" borderId="9" xfId="0" applyFill="1" applyBorder="1" applyAlignment="1"/>
    <xf numFmtId="0" fontId="0" fillId="0" borderId="0" xfId="0" applyFill="1" applyBorder="1" applyAlignment="1"/>
    <xf numFmtId="0" fontId="1" fillId="0" borderId="9" xfId="0" applyFont="1" applyFill="1" applyBorder="1" applyAlignment="1"/>
    <xf numFmtId="0" fontId="2" fillId="0" borderId="9" xfId="0" applyFont="1" applyFill="1" applyBorder="1" applyAlignment="1"/>
    <xf numFmtId="0" fontId="4" fillId="0" borderId="9" xfId="0" applyFont="1" applyFill="1" applyBorder="1" applyAlignment="1"/>
    <xf numFmtId="0" fontId="2" fillId="0" borderId="10" xfId="0" applyFont="1" applyFill="1" applyBorder="1" applyAlignment="1">
      <alignment horizontal="left"/>
    </xf>
    <xf numFmtId="0" fontId="1" fillId="0" borderId="10" xfId="0" applyFont="1" applyFill="1" applyBorder="1" applyAlignment="1">
      <alignment horizontal="left"/>
    </xf>
    <xf numFmtId="0" fontId="2" fillId="0" borderId="1" xfId="0" applyFont="1" applyFill="1" applyBorder="1" applyAlignment="1"/>
    <xf numFmtId="0" fontId="0" fillId="0" borderId="1" xfId="0" applyFont="1" applyFill="1" applyBorder="1" applyAlignment="1"/>
    <xf numFmtId="0" fontId="0" fillId="0" borderId="1" xfId="0" applyFill="1" applyBorder="1" applyAlignment="1"/>
    <xf numFmtId="0" fontId="0" fillId="0" borderId="11" xfId="0" applyFill="1" applyBorder="1" applyAlignment="1"/>
    <xf numFmtId="0" fontId="1" fillId="0" borderId="1" xfId="0" applyFont="1" applyFill="1" applyBorder="1" applyAlignment="1"/>
    <xf numFmtId="0" fontId="4" fillId="0" borderId="1" xfId="0" applyFont="1" applyFill="1" applyBorder="1" applyAlignment="1"/>
    <xf numFmtId="0" fontId="7" fillId="0" borderId="1" xfId="0" applyFont="1" applyBorder="1"/>
    <xf numFmtId="0" fontId="7" fillId="0" borderId="7" xfId="0" applyFont="1" applyBorder="1"/>
    <xf numFmtId="0" fontId="2" fillId="0" borderId="12" xfId="0" applyFont="1" applyBorder="1"/>
    <xf numFmtId="164" fontId="2" fillId="0" borderId="1" xfId="0" applyNumberFormat="1" applyFont="1" applyBorder="1" applyAlignment="1">
      <alignment vertical="top" wrapText="1"/>
    </xf>
    <xf numFmtId="0" fontId="0" fillId="0" borderId="0" xfId="0" applyAlignment="1">
      <alignment wrapText="1"/>
    </xf>
    <xf numFmtId="0" fontId="2" fillId="0" borderId="0" xfId="0" applyFont="1" applyBorder="1"/>
    <xf numFmtId="0" fontId="3" fillId="0" borderId="0" xfId="0" applyFont="1" applyAlignment="1">
      <alignment horizontal="center"/>
    </xf>
    <xf numFmtId="0" fontId="0" fillId="0" borderId="13" xfId="0" applyBorder="1"/>
    <xf numFmtId="0" fontId="4" fillId="0" borderId="13" xfId="0" applyFont="1" applyBorder="1"/>
    <xf numFmtId="0" fontId="4" fillId="0" borderId="0" xfId="0" applyFont="1" applyFill="1" applyBorder="1" applyAlignment="1"/>
    <xf numFmtId="0" fontId="0" fillId="0" borderId="0" xfId="0" applyFill="1" applyBorder="1" applyAlignment="1">
      <alignment horizontal="left"/>
    </xf>
    <xf numFmtId="0" fontId="2" fillId="0" borderId="1" xfId="0" applyFont="1" applyBorder="1"/>
    <xf numFmtId="0" fontId="2" fillId="0" borderId="1" xfId="0" applyFont="1" applyBorder="1" applyAlignment="1">
      <alignment horizontal="center"/>
    </xf>
    <xf numFmtId="0" fontId="6" fillId="0" borderId="0" xfId="0" applyFont="1"/>
    <xf numFmtId="0" fontId="0" fillId="0" borderId="14" xfId="0" applyBorder="1"/>
    <xf numFmtId="0" fontId="8" fillId="0" borderId="15" xfId="0" applyFont="1" applyBorder="1"/>
    <xf numFmtId="0" fontId="8" fillId="0" borderId="16" xfId="0" applyFont="1" applyBorder="1"/>
    <xf numFmtId="0" fontId="0" fillId="0" borderId="17" xfId="0" applyBorder="1"/>
    <xf numFmtId="0" fontId="0" fillId="0" borderId="15" xfId="0" applyBorder="1"/>
    <xf numFmtId="0" fontId="0" fillId="0" borderId="16" xfId="0" applyBorder="1"/>
    <xf numFmtId="0" fontId="0" fillId="2" borderId="0" xfId="0" applyFill="1"/>
    <xf numFmtId="0" fontId="0" fillId="0" borderId="18" xfId="0" applyFont="1" applyBorder="1"/>
    <xf numFmtId="0" fontId="0" fillId="0" borderId="19" xfId="0" applyFont="1" applyBorder="1"/>
    <xf numFmtId="0" fontId="2" fillId="0" borderId="3" xfId="0" applyFont="1" applyBorder="1"/>
    <xf numFmtId="0" fontId="2" fillId="0" borderId="14" xfId="0" applyFont="1" applyBorder="1"/>
    <xf numFmtId="0" fontId="2" fillId="0" borderId="4" xfId="0" applyFont="1" applyFill="1" applyBorder="1"/>
    <xf numFmtId="0" fontId="0" fillId="0" borderId="1" xfId="0" applyFont="1" applyBorder="1"/>
    <xf numFmtId="0" fontId="0" fillId="2" borderId="0" xfId="0" applyFill="1" applyBorder="1"/>
    <xf numFmtId="0" fontId="0" fillId="2" borderId="0" xfId="0" applyFill="1" applyBorder="1" applyAlignment="1">
      <alignment horizontal="left"/>
    </xf>
    <xf numFmtId="9" fontId="0" fillId="2" borderId="0" xfId="0" applyNumberFormat="1" applyFill="1" applyBorder="1" applyAlignment="1">
      <alignment horizontal="left"/>
    </xf>
    <xf numFmtId="0" fontId="7" fillId="0" borderId="1" xfId="0" applyFont="1" applyBorder="1" applyAlignment="1">
      <alignment vertical="top"/>
    </xf>
    <xf numFmtId="0" fontId="0" fillId="0" borderId="1" xfId="0" applyFont="1" applyBorder="1" applyAlignment="1">
      <alignment horizontal="center"/>
    </xf>
    <xf numFmtId="0" fontId="1" fillId="0" borderId="11" xfId="0" applyFont="1" applyFill="1" applyBorder="1" applyAlignment="1"/>
    <xf numFmtId="0" fontId="4" fillId="0" borderId="11" xfId="0" applyFont="1" applyFill="1" applyBorder="1" applyAlignment="1"/>
    <xf numFmtId="0" fontId="0" fillId="0" borderId="1" xfId="0" applyBorder="1" applyAlignment="1">
      <alignment wrapText="1"/>
    </xf>
    <xf numFmtId="0" fontId="12" fillId="0" borderId="1" xfId="0" applyFont="1" applyBorder="1"/>
    <xf numFmtId="0" fontId="12" fillId="0" borderId="13" xfId="0" applyFont="1" applyBorder="1"/>
    <xf numFmtId="0" fontId="2" fillId="3" borderId="0" xfId="0" applyFont="1" applyFill="1"/>
    <xf numFmtId="0" fontId="0" fillId="0" borderId="0" xfId="0" applyFill="1"/>
    <xf numFmtId="0" fontId="0" fillId="0" borderId="11" xfId="0" applyBorder="1"/>
    <xf numFmtId="0" fontId="0" fillId="0" borderId="20" xfId="0" applyBorder="1"/>
    <xf numFmtId="0" fontId="0" fillId="0" borderId="21" xfId="0" applyBorder="1"/>
    <xf numFmtId="0" fontId="7" fillId="0" borderId="21" xfId="0" applyFont="1" applyBorder="1"/>
    <xf numFmtId="0" fontId="2" fillId="0" borderId="22" xfId="0" applyFont="1" applyBorder="1"/>
    <xf numFmtId="0" fontId="13" fillId="0" borderId="1" xfId="0" applyFont="1" applyBorder="1"/>
    <xf numFmtId="0" fontId="9" fillId="0" borderId="0" xfId="0" applyNumberFormat="1" applyFont="1" applyAlignment="1"/>
    <xf numFmtId="0" fontId="9" fillId="0" borderId="23" xfId="0" applyNumberFormat="1" applyFont="1" applyBorder="1" applyAlignment="1">
      <alignment vertical="top" wrapText="1"/>
    </xf>
    <xf numFmtId="0" fontId="9" fillId="0" borderId="24" xfId="0" applyNumberFormat="1" applyFont="1" applyBorder="1" applyAlignment="1">
      <alignment vertical="top" wrapText="1"/>
    </xf>
    <xf numFmtId="0" fontId="10" fillId="0" borderId="25" xfId="0" applyNumberFormat="1" applyFont="1" applyBorder="1" applyAlignment="1"/>
    <xf numFmtId="0" fontId="10" fillId="0" borderId="26" xfId="0" applyNumberFormat="1" applyFont="1" applyBorder="1" applyAlignment="1"/>
    <xf numFmtId="0" fontId="10" fillId="0" borderId="1" xfId="0" applyNumberFormat="1" applyFont="1" applyBorder="1" applyAlignment="1"/>
    <xf numFmtId="1" fontId="9" fillId="0" borderId="1" xfId="0" applyNumberFormat="1" applyFont="1" applyBorder="1" applyAlignment="1"/>
    <xf numFmtId="0" fontId="9" fillId="0" borderId="1" xfId="0" applyNumberFormat="1" applyFont="1" applyBorder="1" applyAlignment="1"/>
    <xf numFmtId="0" fontId="2" fillId="0" borderId="2" xfId="0" applyFont="1" applyBorder="1" applyAlignment="1">
      <alignment vertical="top"/>
    </xf>
    <xf numFmtId="0" fontId="2" fillId="0" borderId="3" xfId="0" applyFont="1" applyBorder="1" applyAlignment="1">
      <alignment vertical="top"/>
    </xf>
    <xf numFmtId="0" fontId="2" fillId="0" borderId="27" xfId="0" applyFont="1" applyBorder="1" applyAlignment="1">
      <alignment vertical="top"/>
    </xf>
    <xf numFmtId="0" fontId="12" fillId="0" borderId="11" xfId="0" applyFont="1" applyBorder="1"/>
    <xf numFmtId="0" fontId="12" fillId="0" borderId="11" xfId="0" applyFont="1" applyBorder="1" applyAlignment="1">
      <alignment vertical="top"/>
    </xf>
    <xf numFmtId="0" fontId="13" fillId="0" borderId="20" xfId="0" applyFont="1" applyBorder="1"/>
    <xf numFmtId="0" fontId="0" fillId="3" borderId="0" xfId="0" applyFont="1" applyFill="1"/>
    <xf numFmtId="0" fontId="0" fillId="3" borderId="0" xfId="0" applyFont="1" applyFill="1" applyAlignment="1">
      <alignment wrapText="1"/>
    </xf>
    <xf numFmtId="0" fontId="9" fillId="0" borderId="1" xfId="0" applyNumberFormat="1" applyFont="1" applyBorder="1" applyAlignment="1">
      <alignment wrapText="1"/>
    </xf>
    <xf numFmtId="0" fontId="9" fillId="0" borderId="1" xfId="0" applyFont="1" applyBorder="1" applyAlignment="1"/>
    <xf numFmtId="1" fontId="9" fillId="0" borderId="23" xfId="0" applyNumberFormat="1" applyFont="1" applyFill="1" applyBorder="1" applyAlignment="1"/>
    <xf numFmtId="0" fontId="9" fillId="0" borderId="24" xfId="0" applyNumberFormat="1" applyFont="1" applyFill="1" applyBorder="1" applyAlignment="1"/>
    <xf numFmtId="0" fontId="9" fillId="0" borderId="24" xfId="0" applyNumberFormat="1" applyFont="1" applyFill="1" applyBorder="1" applyAlignment="1">
      <alignment wrapText="1"/>
    </xf>
    <xf numFmtId="0" fontId="9" fillId="0" borderId="28" xfId="0" applyFont="1" applyFill="1" applyBorder="1" applyAlignment="1"/>
    <xf numFmtId="0" fontId="0" fillId="0" borderId="0" xfId="0" applyFont="1" applyAlignment="1">
      <alignment wrapText="1"/>
    </xf>
    <xf numFmtId="0" fontId="0" fillId="0" borderId="1" xfId="0" applyNumberFormat="1" applyBorder="1"/>
    <xf numFmtId="0" fontId="0" fillId="0" borderId="7" xfId="0" applyNumberFormat="1" applyBorder="1"/>
    <xf numFmtId="0" fontId="0" fillId="0" borderId="11" xfId="0" applyNumberFormat="1" applyBorder="1"/>
    <xf numFmtId="0" fontId="2" fillId="0" borderId="29" xfId="0" applyNumberFormat="1" applyFont="1" applyBorder="1"/>
    <xf numFmtId="0" fontId="12" fillId="0" borderId="1" xfId="0" applyNumberFormat="1" applyFont="1" applyBorder="1"/>
    <xf numFmtId="0" fontId="4" fillId="4" borderId="13" xfId="0" applyFont="1" applyFill="1" applyBorder="1"/>
    <xf numFmtId="0" fontId="0" fillId="4" borderId="13" xfId="0" applyFill="1" applyBorder="1"/>
    <xf numFmtId="0" fontId="12" fillId="4" borderId="13" xfId="0" applyFont="1" applyFill="1" applyBorder="1"/>
    <xf numFmtId="0" fontId="0" fillId="4" borderId="17" xfId="0" applyFill="1" applyBorder="1"/>
    <xf numFmtId="0" fontId="4" fillId="4" borderId="30" xfId="0" applyFont="1" applyFill="1" applyBorder="1"/>
    <xf numFmtId="0" fontId="0" fillId="4" borderId="30" xfId="0" applyFill="1" applyBorder="1"/>
    <xf numFmtId="0" fontId="0" fillId="4" borderId="31" xfId="0" applyFill="1" applyBorder="1"/>
    <xf numFmtId="0" fontId="0" fillId="5" borderId="15" xfId="0" applyFill="1" applyBorder="1" applyAlignment="1">
      <alignment horizontal="left" vertical="top" wrapText="1"/>
    </xf>
    <xf numFmtId="0" fontId="0" fillId="5" borderId="1" xfId="0" applyFill="1" applyBorder="1"/>
    <xf numFmtId="164" fontId="10" fillId="0" borderId="1" xfId="0" applyNumberFormat="1" applyFont="1" applyBorder="1" applyAlignment="1"/>
    <xf numFmtId="164" fontId="9" fillId="0" borderId="1" xfId="0" applyNumberFormat="1" applyFont="1" applyBorder="1" applyAlignment="1"/>
    <xf numFmtId="164" fontId="9" fillId="0" borderId="0" xfId="0" applyNumberFormat="1" applyFont="1" applyAlignment="1"/>
    <xf numFmtId="0" fontId="14" fillId="0" borderId="23" xfId="0" applyNumberFormat="1" applyFont="1" applyBorder="1" applyAlignment="1">
      <alignment vertical="top" wrapText="1"/>
    </xf>
    <xf numFmtId="0" fontId="14" fillId="0" borderId="24" xfId="0" applyNumberFormat="1" applyFont="1" applyBorder="1" applyAlignment="1">
      <alignment vertical="top" wrapText="1"/>
    </xf>
    <xf numFmtId="0" fontId="15" fillId="0" borderId="23" xfId="0" applyNumberFormat="1" applyFont="1" applyBorder="1" applyAlignment="1">
      <alignment vertical="top" wrapText="1"/>
    </xf>
    <xf numFmtId="0" fontId="15" fillId="0" borderId="24" xfId="0" applyNumberFormat="1" applyFont="1" applyBorder="1" applyAlignment="1">
      <alignment vertical="top" wrapText="1"/>
    </xf>
    <xf numFmtId="49" fontId="9" fillId="0" borderId="23" xfId="0" applyNumberFormat="1" applyFont="1" applyBorder="1" applyAlignment="1">
      <alignment vertical="top" wrapText="1"/>
    </xf>
    <xf numFmtId="49" fontId="9" fillId="0" borderId="24" xfId="0" applyNumberFormat="1" applyFont="1" applyBorder="1" applyAlignment="1">
      <alignment vertical="top" wrapText="1"/>
    </xf>
    <xf numFmtId="49" fontId="9" fillId="0" borderId="23" xfId="0" quotePrefix="1" applyNumberFormat="1" applyFont="1" applyBorder="1" applyAlignment="1">
      <alignment vertical="top" wrapText="1"/>
    </xf>
    <xf numFmtId="49" fontId="9" fillId="0" borderId="41" xfId="0" applyNumberFormat="1" applyFont="1" applyFill="1" applyBorder="1" applyAlignment="1">
      <alignment vertical="top" wrapText="1"/>
    </xf>
    <xf numFmtId="0" fontId="16" fillId="0" borderId="0" xfId="0" applyFont="1"/>
    <xf numFmtId="0" fontId="3" fillId="0" borderId="0" xfId="0" applyFont="1" applyBorder="1" applyAlignment="1"/>
    <xf numFmtId="0" fontId="3" fillId="0" borderId="0" xfId="0" applyFont="1" applyBorder="1" applyAlignment="1">
      <alignment wrapText="1"/>
    </xf>
    <xf numFmtId="0" fontId="3" fillId="0" borderId="0" xfId="0" applyFont="1" applyBorder="1"/>
    <xf numFmtId="0" fontId="0" fillId="0" borderId="1" xfId="0" quotePrefix="1" applyBorder="1" applyAlignment="1">
      <alignment horizontal="left"/>
    </xf>
    <xf numFmtId="0" fontId="0" fillId="0" borderId="1" xfId="0" applyBorder="1" applyAlignment="1">
      <alignment horizontal="left"/>
    </xf>
    <xf numFmtId="0" fontId="2" fillId="0" borderId="1" xfId="0" applyFont="1" applyBorder="1" applyAlignment="1">
      <alignment horizontal="left"/>
    </xf>
    <xf numFmtId="0" fontId="2" fillId="0" borderId="22" xfId="0" applyFont="1" applyBorder="1" applyAlignment="1">
      <alignment horizontal="left"/>
    </xf>
    <xf numFmtId="0" fontId="2" fillId="0" borderId="29" xfId="0" applyFont="1" applyBorder="1" applyAlignment="1">
      <alignment horizontal="left"/>
    </xf>
    <xf numFmtId="0" fontId="0" fillId="0" borderId="21" xfId="0" applyBorder="1" applyAlignment="1">
      <alignment horizontal="left"/>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7" xfId="0" applyFont="1" applyBorder="1" applyAlignment="1">
      <alignment horizontal="left" vertical="top"/>
    </xf>
    <xf numFmtId="0" fontId="2" fillId="0" borderId="11" xfId="0" applyFont="1" applyBorder="1" applyAlignment="1">
      <alignment horizontal="left" vertical="top"/>
    </xf>
    <xf numFmtId="0" fontId="0" fillId="0" borderId="21" xfId="0" quotePrefix="1" applyBorder="1" applyAlignment="1">
      <alignment horizontal="left"/>
    </xf>
    <xf numFmtId="0" fontId="2" fillId="0" borderId="12" xfId="0" applyFont="1" applyBorder="1" applyAlignment="1">
      <alignment horizontal="left"/>
    </xf>
    <xf numFmtId="0" fontId="0" fillId="0" borderId="33" xfId="0" applyFont="1" applyBorder="1" applyAlignment="1">
      <alignment horizontal="left"/>
    </xf>
    <xf numFmtId="0" fontId="0" fillId="0" borderId="34" xfId="0" applyFont="1" applyBorder="1" applyAlignment="1">
      <alignment horizontal="left"/>
    </xf>
    <xf numFmtId="0" fontId="2" fillId="0" borderId="35" xfId="0" applyFont="1" applyBorder="1" applyAlignment="1">
      <alignment horizontal="left"/>
    </xf>
    <xf numFmtId="0" fontId="2" fillId="0" borderId="36" xfId="0" applyFont="1" applyBorder="1" applyAlignment="1">
      <alignment horizontal="left"/>
    </xf>
    <xf numFmtId="0" fontId="2" fillId="4" borderId="37" xfId="0" applyFont="1" applyFill="1" applyBorder="1" applyAlignment="1">
      <alignment horizontal="left"/>
    </xf>
    <xf numFmtId="0" fontId="2" fillId="4" borderId="38" xfId="0" applyFont="1" applyFill="1" applyBorder="1" applyAlignment="1">
      <alignment horizontal="left"/>
    </xf>
    <xf numFmtId="0" fontId="0" fillId="0" borderId="15" xfId="0" applyBorder="1" applyAlignment="1">
      <alignment horizontal="left"/>
    </xf>
    <xf numFmtId="0" fontId="0" fillId="0" borderId="32" xfId="0" applyBorder="1" applyAlignment="1">
      <alignment horizontal="left"/>
    </xf>
    <xf numFmtId="0" fontId="0" fillId="0" borderId="15" xfId="0" quotePrefix="1" applyBorder="1" applyAlignment="1">
      <alignment horizontal="left"/>
    </xf>
    <xf numFmtId="0" fontId="2" fillId="4" borderId="35" xfId="0" applyFont="1" applyFill="1" applyBorder="1" applyAlignment="1">
      <alignment horizontal="left"/>
    </xf>
    <xf numFmtId="0" fontId="2" fillId="4" borderId="36" xfId="0" applyFont="1" applyFill="1" applyBorder="1" applyAlignment="1">
      <alignment horizontal="left"/>
    </xf>
    <xf numFmtId="0" fontId="0" fillId="0" borderId="15" xfId="0" applyFont="1" applyBorder="1" applyAlignment="1">
      <alignment horizontal="left"/>
    </xf>
    <xf numFmtId="0" fontId="0" fillId="0" borderId="32"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vertical="top"/>
    </xf>
    <xf numFmtId="0" fontId="2" fillId="0" borderId="7" xfId="0" applyFont="1" applyBorder="1" applyAlignment="1">
      <alignment horizontal="left" vertical="top"/>
    </xf>
    <xf numFmtId="0" fontId="6" fillId="0" borderId="1" xfId="0" applyFont="1" applyBorder="1" applyAlignment="1">
      <alignment horizontal="left"/>
    </xf>
    <xf numFmtId="0" fontId="5" fillId="0" borderId="1" xfId="0" applyFont="1" applyBorder="1" applyAlignment="1">
      <alignment horizontal="left"/>
    </xf>
    <xf numFmtId="0" fontId="2" fillId="0" borderId="1" xfId="0" applyFont="1" applyFill="1" applyBorder="1" applyAlignment="1">
      <alignment horizontal="left"/>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1" fillId="0" borderId="15" xfId="0" applyFont="1" applyFill="1" applyBorder="1" applyAlignment="1">
      <alignment horizontal="left"/>
    </xf>
    <xf numFmtId="0" fontId="1" fillId="0" borderId="32" xfId="0" applyFont="1" applyFill="1" applyBorder="1" applyAlignment="1">
      <alignment horizontal="left"/>
    </xf>
    <xf numFmtId="0" fontId="0" fillId="0" borderId="15" xfId="0" applyFont="1" applyFill="1" applyBorder="1" applyAlignment="1">
      <alignment horizontal="left"/>
    </xf>
    <xf numFmtId="0" fontId="0" fillId="0" borderId="15" xfId="0" applyFill="1" applyBorder="1" applyAlignment="1">
      <alignment horizontal="left"/>
    </xf>
    <xf numFmtId="0" fontId="0" fillId="0" borderId="32" xfId="0" applyFill="1" applyBorder="1" applyAlignment="1">
      <alignment horizontal="left"/>
    </xf>
    <xf numFmtId="0" fontId="0" fillId="0" borderId="1" xfId="0" applyFill="1" applyBorder="1" applyAlignment="1">
      <alignment horizontal="left"/>
    </xf>
    <xf numFmtId="0" fontId="1" fillId="0" borderId="1" xfId="0" applyFont="1" applyFill="1" applyBorder="1" applyAlignment="1">
      <alignment horizontal="left"/>
    </xf>
    <xf numFmtId="0" fontId="1" fillId="0" borderId="9" xfId="0" applyFont="1" applyFill="1" applyBorder="1" applyAlignment="1">
      <alignment horizontal="left"/>
    </xf>
    <xf numFmtId="0" fontId="1" fillId="0" borderId="40" xfId="0" applyFont="1" applyFill="1" applyBorder="1" applyAlignment="1">
      <alignment horizontal="left"/>
    </xf>
    <xf numFmtId="0" fontId="2" fillId="0" borderId="15" xfId="0" applyFont="1" applyFill="1" applyBorder="1" applyAlignment="1">
      <alignment horizontal="left"/>
    </xf>
    <xf numFmtId="0" fontId="2" fillId="0" borderId="32" xfId="0" applyFont="1" applyFill="1" applyBorder="1" applyAlignment="1">
      <alignment horizontal="left"/>
    </xf>
    <xf numFmtId="0" fontId="2" fillId="0" borderId="1" xfId="0" applyFont="1" applyBorder="1" applyAlignment="1">
      <alignment horizontal="center"/>
    </xf>
    <xf numFmtId="0" fontId="0" fillId="0" borderId="15" xfId="0" applyBorder="1" applyAlignment="1">
      <alignment horizontal="left" wrapText="1"/>
    </xf>
    <xf numFmtId="0" fontId="0" fillId="0" borderId="39" xfId="0" applyBorder="1" applyAlignment="1">
      <alignment horizontal="left" wrapText="1"/>
    </xf>
    <xf numFmtId="0" fontId="0" fillId="0" borderId="32" xfId="0" applyBorder="1" applyAlignment="1">
      <alignment horizontal="left" wrapText="1"/>
    </xf>
    <xf numFmtId="0" fontId="0" fillId="0" borderId="39" xfId="0" applyBorder="1" applyAlignment="1">
      <alignment horizontal="left"/>
    </xf>
    <xf numFmtId="0" fontId="0" fillId="0" borderId="1" xfId="0" applyNumberFormat="1" applyBorder="1" applyAlignment="1">
      <alignment horizontal="left"/>
    </xf>
    <xf numFmtId="0" fontId="0" fillId="0" borderId="11" xfId="0" applyBorder="1" applyAlignment="1">
      <alignment horizontal="left"/>
    </xf>
    <xf numFmtId="0" fontId="0" fillId="0" borderId="15" xfId="0" applyBorder="1" applyAlignment="1">
      <alignment horizontal="left" vertical="top" wrapText="1"/>
    </xf>
    <xf numFmtId="0" fontId="0" fillId="0" borderId="32" xfId="0" applyBorder="1" applyAlignment="1">
      <alignment horizontal="left" vertical="top" wrapText="1"/>
    </xf>
    <xf numFmtId="0" fontId="0" fillId="0" borderId="39" xfId="0" applyBorder="1" applyAlignment="1">
      <alignment horizontal="left" vertical="top" wrapText="1"/>
    </xf>
    <xf numFmtId="0" fontId="3" fillId="0" borderId="1" xfId="0" applyFont="1" applyBorder="1" applyAlignment="1">
      <alignment horizontal="left"/>
    </xf>
    <xf numFmtId="0" fontId="0" fillId="5" borderId="15" xfId="0" applyFill="1" applyBorder="1" applyAlignment="1">
      <alignment horizontal="left" vertical="top" wrapText="1"/>
    </xf>
    <xf numFmtId="0" fontId="0" fillId="5" borderId="32" xfId="0" applyFill="1" applyBorder="1" applyAlignment="1">
      <alignment horizontal="left" vertical="top" wrapText="1"/>
    </xf>
    <xf numFmtId="0" fontId="0" fillId="5" borderId="39" xfId="0" applyFill="1" applyBorder="1" applyAlignment="1">
      <alignment horizontal="left" vertical="top" wrapText="1"/>
    </xf>
    <xf numFmtId="0" fontId="0" fillId="5" borderId="15" xfId="0" quotePrefix="1" applyFill="1" applyBorder="1" applyAlignment="1">
      <alignment horizontal="left" vertical="top" wrapText="1"/>
    </xf>
    <xf numFmtId="0" fontId="2" fillId="0" borderId="15" xfId="0" applyFont="1" applyBorder="1" applyAlignment="1">
      <alignment horizontal="center" vertical="top" wrapText="1"/>
    </xf>
    <xf numFmtId="0" fontId="2" fillId="0" borderId="32" xfId="0" applyFont="1" applyBorder="1" applyAlignment="1">
      <alignment horizontal="center" vertical="top" wrapText="1"/>
    </xf>
    <xf numFmtId="0" fontId="2" fillId="0" borderId="39" xfId="0" applyFont="1" applyBorder="1" applyAlignment="1">
      <alignment horizontal="center" vertical="top" wrapText="1"/>
    </xf>
    <xf numFmtId="0" fontId="11" fillId="0" borderId="1" xfId="0" applyNumberFormat="1" applyFont="1" applyBorder="1" applyAlignment="1">
      <alignment horizontal="center"/>
    </xf>
    <xf numFmtId="0" fontId="0" fillId="0" borderId="0" xfId="0" applyFill="1" applyBorder="1" applyAlignment="1">
      <alignment horizontal="lef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79"/>
  <sheetViews>
    <sheetView tabSelected="1" showRuler="0" showWhiteSpace="0" view="pageLayout" workbookViewId="0">
      <selection activeCell="E39" sqref="E39"/>
    </sheetView>
  </sheetViews>
  <sheetFormatPr defaultColWidth="8.7109375" defaultRowHeight="10.199999999999999" x14ac:dyDescent="0.2"/>
  <sheetData>
    <row r="1" spans="1:13" s="45" customFormat="1" ht="15.6" x14ac:dyDescent="0.3">
      <c r="A1" s="162" t="s">
        <v>187</v>
      </c>
      <c r="B1" s="162"/>
      <c r="C1" s="162"/>
      <c r="D1" s="162"/>
      <c r="E1" s="162"/>
      <c r="F1" s="161" t="s">
        <v>0</v>
      </c>
      <c r="G1" s="161"/>
      <c r="H1" s="161"/>
      <c r="I1" s="161"/>
      <c r="J1" s="125" t="s">
        <v>190</v>
      </c>
      <c r="M1"/>
    </row>
    <row r="2" spans="1:13" x14ac:dyDescent="0.2">
      <c r="A2" s="43" t="s">
        <v>1</v>
      </c>
      <c r="B2" s="67">
        <f>D2+F2</f>
        <v>3</v>
      </c>
      <c r="C2" s="43" t="s">
        <v>188</v>
      </c>
      <c r="D2" s="9">
        <v>3</v>
      </c>
      <c r="E2" s="43" t="s">
        <v>281</v>
      </c>
      <c r="F2" s="100">
        <v>0</v>
      </c>
      <c r="G2" s="43"/>
      <c r="H2" s="9"/>
      <c r="I2" s="9"/>
    </row>
    <row r="3" spans="1:13" ht="10.8" thickBot="1" x14ac:dyDescent="0.25">
      <c r="A3" s="52"/>
      <c r="B3" s="52"/>
      <c r="C3" s="52"/>
      <c r="D3" s="52"/>
      <c r="E3" s="52"/>
      <c r="F3" s="52"/>
      <c r="G3" s="52"/>
      <c r="H3" s="52"/>
      <c r="I3" s="52"/>
      <c r="J3" s="52"/>
      <c r="K3" s="52"/>
      <c r="L3" s="52"/>
    </row>
    <row r="4" spans="1:13" x14ac:dyDescent="0.2">
      <c r="A4" s="11" t="s">
        <v>2</v>
      </c>
      <c r="B4" s="12" t="s">
        <v>3</v>
      </c>
      <c r="C4" s="12" t="s">
        <v>4</v>
      </c>
      <c r="D4" s="12" t="s">
        <v>5</v>
      </c>
      <c r="E4" s="46" t="s">
        <v>6</v>
      </c>
      <c r="F4" s="130" t="s">
        <v>7</v>
      </c>
      <c r="G4" s="130"/>
    </row>
    <row r="5" spans="1:13" x14ac:dyDescent="0.2">
      <c r="A5" s="14" t="s">
        <v>8</v>
      </c>
      <c r="B5" s="9">
        <v>8</v>
      </c>
      <c r="C5" s="9">
        <v>-1</v>
      </c>
      <c r="D5" s="9">
        <v>8</v>
      </c>
      <c r="E5" s="47">
        <v>-1</v>
      </c>
      <c r="F5" s="130"/>
      <c r="G5" s="130"/>
    </row>
    <row r="6" spans="1:13" x14ac:dyDescent="0.2">
      <c r="A6" s="14" t="s">
        <v>9</v>
      </c>
      <c r="B6" s="9">
        <v>14</v>
      </c>
      <c r="C6" s="9">
        <v>2</v>
      </c>
      <c r="D6" s="9">
        <v>14</v>
      </c>
      <c r="E6" s="47">
        <v>2</v>
      </c>
      <c r="F6" s="130"/>
      <c r="G6" s="130"/>
    </row>
    <row r="7" spans="1:13" x14ac:dyDescent="0.2">
      <c r="A7" s="14" t="s">
        <v>10</v>
      </c>
      <c r="B7" s="9">
        <v>16</v>
      </c>
      <c r="C7" s="9">
        <v>3</v>
      </c>
      <c r="D7" s="9">
        <v>16</v>
      </c>
      <c r="E7" s="47">
        <v>3</v>
      </c>
      <c r="F7" s="130"/>
      <c r="G7" s="130"/>
    </row>
    <row r="8" spans="1:13" x14ac:dyDescent="0.2">
      <c r="A8" s="14" t="s">
        <v>11</v>
      </c>
      <c r="B8" s="9">
        <v>18</v>
      </c>
      <c r="C8" s="9">
        <v>4</v>
      </c>
      <c r="D8" s="9">
        <v>18</v>
      </c>
      <c r="E8" s="47">
        <v>4</v>
      </c>
      <c r="F8" s="130"/>
      <c r="G8" s="130"/>
    </row>
    <row r="9" spans="1:13" x14ac:dyDescent="0.2">
      <c r="A9" s="14" t="s">
        <v>12</v>
      </c>
      <c r="B9" s="9">
        <v>10</v>
      </c>
      <c r="C9" s="9">
        <v>0</v>
      </c>
      <c r="D9" s="9">
        <v>10</v>
      </c>
      <c r="E9" s="47">
        <v>0</v>
      </c>
      <c r="F9" s="130"/>
      <c r="G9" s="130"/>
    </row>
    <row r="10" spans="1:13" ht="10.8" thickBot="1" x14ac:dyDescent="0.25">
      <c r="A10" s="15" t="s">
        <v>13</v>
      </c>
      <c r="B10" s="17">
        <v>10</v>
      </c>
      <c r="C10" s="17">
        <v>0</v>
      </c>
      <c r="D10" s="17">
        <v>10</v>
      </c>
      <c r="E10" s="48">
        <v>0</v>
      </c>
      <c r="F10" s="130"/>
      <c r="G10" s="130"/>
    </row>
    <row r="11" spans="1:13" ht="10.8" thickBot="1" x14ac:dyDescent="0.25">
      <c r="A11" s="52"/>
      <c r="B11">
        <f>SUM(B5:B10)</f>
        <v>76</v>
      </c>
      <c r="C11" s="52"/>
      <c r="D11" s="52"/>
      <c r="E11" s="52"/>
      <c r="F11" s="52"/>
      <c r="G11" s="52"/>
      <c r="H11" s="52"/>
      <c r="I11" s="52"/>
      <c r="J11" s="52"/>
      <c r="K11" s="52"/>
      <c r="L11" s="52"/>
    </row>
    <row r="12" spans="1:13" ht="10.8" thickBot="1" x14ac:dyDescent="0.25">
      <c r="A12" s="34" t="s">
        <v>14</v>
      </c>
      <c r="B12" s="103">
        <v>20</v>
      </c>
      <c r="C12" t="s">
        <v>282</v>
      </c>
    </row>
    <row r="13" spans="1:13" x14ac:dyDescent="0.2">
      <c r="A13" s="154" t="s">
        <v>15</v>
      </c>
      <c r="B13" s="155"/>
      <c r="C13" s="55" t="s">
        <v>16</v>
      </c>
      <c r="D13" s="55" t="s">
        <v>3</v>
      </c>
      <c r="E13" s="55" t="s">
        <v>17</v>
      </c>
      <c r="F13" s="55" t="s">
        <v>18</v>
      </c>
      <c r="G13" s="55" t="s">
        <v>19</v>
      </c>
      <c r="H13" s="56" t="s">
        <v>20</v>
      </c>
      <c r="I13" s="163" t="s">
        <v>7</v>
      </c>
      <c r="J13" s="163"/>
    </row>
    <row r="14" spans="1:13" x14ac:dyDescent="0.2">
      <c r="A14" s="156" t="s">
        <v>21</v>
      </c>
      <c r="B14" s="131"/>
      <c r="C14" s="32">
        <f>SUM(D14:H14)</f>
        <v>5</v>
      </c>
      <c r="D14" s="100">
        <v>1</v>
      </c>
      <c r="E14" s="10">
        <f>E7</f>
        <v>3</v>
      </c>
      <c r="F14" s="9">
        <v>1</v>
      </c>
      <c r="G14" s="9"/>
      <c r="H14" s="50"/>
      <c r="I14" s="129" t="s">
        <v>255</v>
      </c>
      <c r="J14" s="130"/>
    </row>
    <row r="15" spans="1:13" x14ac:dyDescent="0.2">
      <c r="A15" s="156" t="s">
        <v>22</v>
      </c>
      <c r="B15" s="131"/>
      <c r="C15" s="32">
        <f>SUM(D15:H15)</f>
        <v>4</v>
      </c>
      <c r="D15" s="100">
        <v>1</v>
      </c>
      <c r="E15" s="10">
        <f>E6</f>
        <v>2</v>
      </c>
      <c r="F15" s="9">
        <v>1</v>
      </c>
      <c r="G15" s="9"/>
      <c r="H15" s="50"/>
      <c r="I15" s="130"/>
      <c r="J15" s="130"/>
    </row>
    <row r="16" spans="1:13" ht="10.8" thickBot="1" x14ac:dyDescent="0.25">
      <c r="A16" s="157" t="s">
        <v>23</v>
      </c>
      <c r="B16" s="158"/>
      <c r="C16" s="33">
        <f>SUM(D16:H16)</f>
        <v>4</v>
      </c>
      <c r="D16" s="101">
        <v>3</v>
      </c>
      <c r="E16" s="16">
        <f>E9</f>
        <v>0</v>
      </c>
      <c r="F16" s="17">
        <v>1</v>
      </c>
      <c r="G16" s="17"/>
      <c r="H16" s="51"/>
      <c r="I16" s="130"/>
      <c r="J16" s="130"/>
    </row>
    <row r="17" spans="1:13" x14ac:dyDescent="0.2">
      <c r="A17" s="141" t="s">
        <v>24</v>
      </c>
      <c r="B17" s="142"/>
      <c r="C17" s="53" t="s">
        <v>16</v>
      </c>
      <c r="D17" s="53" t="s">
        <v>3</v>
      </c>
      <c r="E17" s="53" t="s">
        <v>25</v>
      </c>
      <c r="F17" s="53" t="s">
        <v>26</v>
      </c>
      <c r="G17" s="53" t="s">
        <v>27</v>
      </c>
      <c r="H17" s="53" t="s">
        <v>28</v>
      </c>
      <c r="I17" s="53" t="s">
        <v>29</v>
      </c>
      <c r="J17" s="54" t="s">
        <v>19</v>
      </c>
      <c r="K17" s="152" t="s">
        <v>7</v>
      </c>
      <c r="L17" s="153"/>
    </row>
    <row r="18" spans="1:13" x14ac:dyDescent="0.2">
      <c r="A18" s="143" t="s">
        <v>30</v>
      </c>
      <c r="B18" s="144"/>
      <c r="C18" s="40">
        <f>SUM(D18:J18)</f>
        <v>12</v>
      </c>
      <c r="D18" s="39">
        <v>10</v>
      </c>
      <c r="E18" s="39">
        <v>0</v>
      </c>
      <c r="F18" s="68">
        <f>$E$9</f>
        <v>0</v>
      </c>
      <c r="G18" s="40">
        <f>$E$6</f>
        <v>2</v>
      </c>
      <c r="H18" s="39">
        <v>0</v>
      </c>
      <c r="I18" s="39">
        <v>0</v>
      </c>
      <c r="J18" s="49">
        <v>0</v>
      </c>
      <c r="K18" s="149"/>
      <c r="L18" s="148"/>
    </row>
    <row r="19" spans="1:13" x14ac:dyDescent="0.2">
      <c r="A19" s="143" t="s">
        <v>31</v>
      </c>
      <c r="B19" s="144"/>
      <c r="C19" s="40">
        <f>SUM(D19:J19)</f>
        <v>12</v>
      </c>
      <c r="D19" s="39">
        <v>10</v>
      </c>
      <c r="E19" s="39">
        <v>0</v>
      </c>
      <c r="F19" s="68">
        <f>$E$9</f>
        <v>0</v>
      </c>
      <c r="G19" s="40">
        <f>$E$6</f>
        <v>2</v>
      </c>
      <c r="H19" s="39">
        <v>0</v>
      </c>
      <c r="I19" s="39">
        <v>0</v>
      </c>
      <c r="J19" s="49">
        <v>0</v>
      </c>
      <c r="K19" s="147"/>
      <c r="L19" s="148"/>
    </row>
    <row r="20" spans="1:13" x14ac:dyDescent="0.2">
      <c r="A20" s="143" t="s">
        <v>32</v>
      </c>
      <c r="B20" s="144"/>
      <c r="C20" s="40">
        <f>SUM(D20:J20)</f>
        <v>10</v>
      </c>
      <c r="D20" s="39">
        <v>10</v>
      </c>
      <c r="E20" s="39">
        <v>0</v>
      </c>
      <c r="F20" s="68">
        <f>$E$9</f>
        <v>0</v>
      </c>
      <c r="G20" s="40">
        <v>0</v>
      </c>
      <c r="H20" s="39">
        <v>0</v>
      </c>
      <c r="I20" s="39">
        <v>0</v>
      </c>
      <c r="J20" s="49">
        <v>0</v>
      </c>
      <c r="K20" s="147"/>
      <c r="L20" s="148"/>
    </row>
    <row r="21" spans="1:13" x14ac:dyDescent="0.2">
      <c r="A21" s="150" t="s">
        <v>33</v>
      </c>
      <c r="B21" s="151"/>
      <c r="C21" s="105">
        <f>SUM(D21:J21)</f>
        <v>12</v>
      </c>
      <c r="D21" s="106">
        <v>10</v>
      </c>
      <c r="E21" s="106">
        <v>0</v>
      </c>
      <c r="F21" s="107">
        <f>$E$9</f>
        <v>0</v>
      </c>
      <c r="G21" s="105">
        <f>$E$6</f>
        <v>2</v>
      </c>
      <c r="H21" s="106">
        <v>0</v>
      </c>
      <c r="I21" s="106">
        <v>0</v>
      </c>
      <c r="J21" s="108">
        <v>0</v>
      </c>
      <c r="K21" s="149" t="s">
        <v>289</v>
      </c>
      <c r="L21" s="148"/>
    </row>
    <row r="22" spans="1:13" ht="10.8" thickBot="1" x14ac:dyDescent="0.25">
      <c r="A22" s="145" t="s">
        <v>34</v>
      </c>
      <c r="B22" s="146"/>
      <c r="C22" s="109">
        <f>SUM(D22:J22)</f>
        <v>12</v>
      </c>
      <c r="D22" s="110">
        <v>10</v>
      </c>
      <c r="E22" s="110">
        <v>0</v>
      </c>
      <c r="F22" s="107">
        <f>$E$9</f>
        <v>0</v>
      </c>
      <c r="G22" s="109">
        <f>$E$6</f>
        <v>2</v>
      </c>
      <c r="H22" s="110">
        <v>0</v>
      </c>
      <c r="I22" s="110">
        <v>0</v>
      </c>
      <c r="J22" s="111">
        <v>0</v>
      </c>
      <c r="K22" s="147" t="s">
        <v>289</v>
      </c>
      <c r="L22" s="148"/>
    </row>
    <row r="23" spans="1:13" ht="10.8" thickBot="1" x14ac:dyDescent="0.25">
      <c r="A23" s="37" t="s">
        <v>35</v>
      </c>
      <c r="B23" s="59"/>
      <c r="C23" s="59"/>
      <c r="D23" s="59"/>
      <c r="E23" s="59"/>
      <c r="F23" s="60"/>
      <c r="G23" s="60"/>
      <c r="H23" s="61"/>
      <c r="I23" s="60"/>
      <c r="J23" s="52"/>
      <c r="K23" s="52"/>
      <c r="L23" s="52"/>
    </row>
    <row r="24" spans="1:13" x14ac:dyDescent="0.2">
      <c r="A24" s="135" t="s">
        <v>36</v>
      </c>
      <c r="B24" s="136"/>
      <c r="C24" s="12" t="s">
        <v>16</v>
      </c>
      <c r="D24" s="12" t="s">
        <v>37</v>
      </c>
      <c r="E24" s="13" t="s">
        <v>38</v>
      </c>
    </row>
    <row r="25" spans="1:13" ht="10.8" thickBot="1" x14ac:dyDescent="0.25">
      <c r="A25" s="159"/>
      <c r="B25" s="160"/>
      <c r="C25" s="33">
        <f>D25+E25</f>
        <v>6</v>
      </c>
      <c r="D25" s="33">
        <f>$E$6</f>
        <v>2</v>
      </c>
      <c r="E25" s="18">
        <v>4</v>
      </c>
    </row>
    <row r="26" spans="1:13" s="7" customFormat="1" x14ac:dyDescent="0.2">
      <c r="A26" s="131" t="s">
        <v>25</v>
      </c>
      <c r="B26" s="131"/>
      <c r="C26" s="43" t="s">
        <v>39</v>
      </c>
      <c r="D26" s="43" t="s">
        <v>40</v>
      </c>
      <c r="E26" s="43" t="s">
        <v>41</v>
      </c>
      <c r="F26" s="43" t="s">
        <v>42</v>
      </c>
      <c r="G26" s="43" t="s">
        <v>43</v>
      </c>
      <c r="H26" s="43" t="s">
        <v>44</v>
      </c>
      <c r="I26" s="43" t="s">
        <v>45</v>
      </c>
      <c r="J26" s="131" t="s">
        <v>46</v>
      </c>
      <c r="K26" s="131"/>
      <c r="L26" s="131"/>
      <c r="M26"/>
    </row>
    <row r="27" spans="1:13" x14ac:dyDescent="0.2">
      <c r="A27" s="130" t="s">
        <v>47</v>
      </c>
      <c r="B27" s="130"/>
      <c r="C27" s="9"/>
      <c r="D27" s="58"/>
      <c r="E27" s="9"/>
      <c r="F27" s="9"/>
      <c r="G27" s="9"/>
      <c r="H27" s="9"/>
      <c r="I27" s="9"/>
      <c r="J27" s="129"/>
      <c r="K27" s="130"/>
      <c r="L27" s="130"/>
    </row>
    <row r="28" spans="1:13" x14ac:dyDescent="0.2">
      <c r="A28" s="130"/>
      <c r="B28" s="130"/>
      <c r="C28" s="9"/>
      <c r="D28" s="58"/>
      <c r="E28" s="9"/>
      <c r="F28" s="9"/>
      <c r="G28" s="9"/>
      <c r="H28" s="9"/>
      <c r="I28" s="9"/>
      <c r="J28" s="129"/>
      <c r="K28" s="130"/>
      <c r="L28" s="130"/>
    </row>
    <row r="29" spans="1:13" ht="10.8" thickBot="1" x14ac:dyDescent="0.25">
      <c r="A29" s="7" t="s">
        <v>48</v>
      </c>
      <c r="B29" s="52"/>
      <c r="C29" s="52"/>
      <c r="D29" s="52"/>
      <c r="E29" s="52"/>
      <c r="F29" s="52"/>
      <c r="G29" s="52"/>
      <c r="H29" s="52"/>
      <c r="I29" s="52"/>
      <c r="J29" s="52"/>
      <c r="K29" s="52"/>
      <c r="L29" s="52"/>
    </row>
    <row r="30" spans="1:13" x14ac:dyDescent="0.2">
      <c r="A30" s="135" t="s">
        <v>49</v>
      </c>
      <c r="B30" s="136"/>
      <c r="C30" s="55" t="s">
        <v>50</v>
      </c>
      <c r="D30" s="55" t="s">
        <v>51</v>
      </c>
      <c r="E30" s="55" t="s">
        <v>52</v>
      </c>
      <c r="F30" s="57" t="s">
        <v>53</v>
      </c>
      <c r="G30" s="85" t="s">
        <v>54</v>
      </c>
      <c r="H30" s="86" t="s">
        <v>16</v>
      </c>
      <c r="I30" s="55" t="s">
        <v>49</v>
      </c>
      <c r="J30" s="55" t="s">
        <v>55</v>
      </c>
      <c r="K30" s="55" t="s">
        <v>56</v>
      </c>
      <c r="L30" s="57" t="s">
        <v>57</v>
      </c>
    </row>
    <row r="31" spans="1:13" ht="10.8" thickBot="1" x14ac:dyDescent="0.25">
      <c r="A31" s="137"/>
      <c r="B31" s="138"/>
      <c r="C31" s="102">
        <v>1</v>
      </c>
      <c r="D31" s="102">
        <v>0</v>
      </c>
      <c r="E31" s="71"/>
      <c r="F31" s="72"/>
      <c r="G31" s="87"/>
      <c r="H31" s="89">
        <f>I31+J31+K31+L31</f>
        <v>0</v>
      </c>
      <c r="I31" s="88">
        <f>C31</f>
        <v>1</v>
      </c>
      <c r="J31" s="71">
        <v>0</v>
      </c>
      <c r="K31" s="71">
        <v>0</v>
      </c>
      <c r="L31" s="90">
        <f>$E$5</f>
        <v>-1</v>
      </c>
    </row>
    <row r="32" spans="1:13" s="7" customFormat="1" ht="10.8" thickBot="1" x14ac:dyDescent="0.25">
      <c r="A32" s="140" t="s">
        <v>58</v>
      </c>
      <c r="B32" s="132"/>
      <c r="C32" s="75" t="s">
        <v>59</v>
      </c>
      <c r="D32" s="75" t="s">
        <v>60</v>
      </c>
      <c r="E32" s="75" t="s">
        <v>61</v>
      </c>
      <c r="F32" s="75" t="s">
        <v>62</v>
      </c>
      <c r="G32" s="75" t="s">
        <v>63</v>
      </c>
      <c r="H32" s="75" t="s">
        <v>42</v>
      </c>
      <c r="I32" s="75" t="s">
        <v>64</v>
      </c>
      <c r="J32" s="132" t="s">
        <v>46</v>
      </c>
      <c r="K32" s="132"/>
      <c r="L32" s="133"/>
      <c r="M32"/>
    </row>
    <row r="33" spans="1:12" x14ac:dyDescent="0.2">
      <c r="A33" s="134" t="s">
        <v>224</v>
      </c>
      <c r="B33" s="134"/>
      <c r="C33" s="73">
        <v>0</v>
      </c>
      <c r="D33" s="74">
        <f>$C$31+C33</f>
        <v>1</v>
      </c>
      <c r="E33" s="73" t="s">
        <v>193</v>
      </c>
      <c r="F33" s="73" t="s">
        <v>194</v>
      </c>
      <c r="G33" s="73" t="s">
        <v>196</v>
      </c>
      <c r="H33" s="73" t="s">
        <v>66</v>
      </c>
      <c r="I33" s="73" t="s">
        <v>198</v>
      </c>
      <c r="J33" s="139"/>
      <c r="K33" s="134"/>
      <c r="L33" s="134"/>
    </row>
    <row r="34" spans="1:12" x14ac:dyDescent="0.2">
      <c r="A34" s="130" t="s">
        <v>192</v>
      </c>
      <c r="B34" s="130"/>
      <c r="C34" s="9">
        <v>2</v>
      </c>
      <c r="D34" s="32">
        <f>$C$31+C34</f>
        <v>3</v>
      </c>
      <c r="E34" s="9" t="s">
        <v>195</v>
      </c>
      <c r="F34" s="73" t="s">
        <v>194</v>
      </c>
      <c r="G34" s="9" t="s">
        <v>197</v>
      </c>
      <c r="H34" s="9">
        <v>4</v>
      </c>
      <c r="I34" s="9" t="s">
        <v>67</v>
      </c>
      <c r="J34" s="129"/>
      <c r="K34" s="130"/>
      <c r="L34" s="130"/>
    </row>
    <row r="35" spans="1:12" x14ac:dyDescent="0.2">
      <c r="A35" s="130"/>
      <c r="B35" s="130"/>
      <c r="C35" s="9">
        <v>0</v>
      </c>
      <c r="D35" s="32">
        <f>$C$31+C35</f>
        <v>1</v>
      </c>
      <c r="E35" s="9"/>
      <c r="F35" s="9" t="s">
        <v>65</v>
      </c>
      <c r="G35" s="9"/>
      <c r="H35" s="9"/>
      <c r="I35" s="9"/>
      <c r="J35" s="129"/>
      <c r="K35" s="130"/>
      <c r="L35" s="130"/>
    </row>
    <row r="36" spans="1:12" x14ac:dyDescent="0.2">
      <c r="A36" s="130"/>
      <c r="B36" s="130"/>
      <c r="C36" s="9">
        <v>0</v>
      </c>
      <c r="D36" s="32">
        <f>$C$31+C36</f>
        <v>1</v>
      </c>
      <c r="E36" s="9"/>
      <c r="F36" s="9" t="s">
        <v>65</v>
      </c>
      <c r="G36" s="9"/>
      <c r="H36" s="9"/>
      <c r="I36" s="9"/>
      <c r="J36" s="129"/>
      <c r="K36" s="130"/>
      <c r="L36" s="130"/>
    </row>
    <row r="37" spans="1:12" x14ac:dyDescent="0.2">
      <c r="A37" s="7" t="s">
        <v>68</v>
      </c>
      <c r="B37" s="52"/>
      <c r="C37" s="52"/>
      <c r="D37" s="52"/>
      <c r="E37" s="52"/>
      <c r="F37" s="52"/>
      <c r="G37" s="52"/>
      <c r="H37" s="52"/>
      <c r="I37" s="52"/>
      <c r="J37" s="52"/>
      <c r="K37" s="52"/>
      <c r="L37" s="52"/>
    </row>
    <row r="38" spans="1:12" x14ac:dyDescent="0.2">
      <c r="A38" s="131" t="s">
        <v>1</v>
      </c>
      <c r="B38" s="131"/>
      <c r="C38" s="43">
        <v>0</v>
      </c>
      <c r="D38" s="43">
        <v>1</v>
      </c>
      <c r="E38" s="43">
        <v>2</v>
      </c>
      <c r="F38" s="43">
        <v>3</v>
      </c>
      <c r="G38" s="43">
        <v>4</v>
      </c>
      <c r="H38" s="43">
        <v>5</v>
      </c>
      <c r="I38" s="43">
        <v>6</v>
      </c>
      <c r="J38" s="43">
        <v>7</v>
      </c>
      <c r="K38" s="43">
        <v>8</v>
      </c>
      <c r="L38" s="43">
        <v>9</v>
      </c>
    </row>
    <row r="39" spans="1:12" x14ac:dyDescent="0.2">
      <c r="A39" s="131" t="s">
        <v>69</v>
      </c>
      <c r="B39" s="131"/>
      <c r="C39" s="9">
        <v>5</v>
      </c>
      <c r="D39" s="9">
        <v>3</v>
      </c>
      <c r="E39" s="100">
        <v>2</v>
      </c>
      <c r="F39" s="100">
        <v>0</v>
      </c>
      <c r="G39" s="9"/>
      <c r="H39" s="9"/>
      <c r="I39" s="9"/>
      <c r="J39" s="9"/>
      <c r="K39" s="9"/>
      <c r="L39" s="9"/>
    </row>
    <row r="40" spans="1:12" x14ac:dyDescent="0.2">
      <c r="A40" s="131" t="s">
        <v>70</v>
      </c>
      <c r="B40" s="131"/>
      <c r="C40" s="9"/>
      <c r="D40" s="9">
        <v>1</v>
      </c>
      <c r="E40" s="9">
        <v>1</v>
      </c>
      <c r="F40" s="9">
        <v>1</v>
      </c>
      <c r="G40" s="9">
        <v>1</v>
      </c>
      <c r="H40" s="100">
        <v>0</v>
      </c>
      <c r="I40" s="9"/>
      <c r="J40" s="9"/>
      <c r="K40" s="9"/>
      <c r="L40" s="9"/>
    </row>
    <row r="41" spans="1:12" x14ac:dyDescent="0.2">
      <c r="A41" s="131" t="s">
        <v>71</v>
      </c>
      <c r="B41" s="131"/>
      <c r="C41" s="67">
        <f>IF(C39&gt;0,C40+C39,0)</f>
        <v>5</v>
      </c>
      <c r="D41" s="67">
        <f>IF(D39&gt;0,D40+D39,0)</f>
        <v>4</v>
      </c>
      <c r="E41" s="67">
        <f>IF(E39&gt;0,E40+E39,0)</f>
        <v>3</v>
      </c>
      <c r="F41" s="67">
        <f>IF(F39&gt;0,F40+F39,0)</f>
        <v>0</v>
      </c>
      <c r="G41" s="67">
        <f>IF(G39&gt;0,G40+G39,0)</f>
        <v>0</v>
      </c>
      <c r="H41" s="104">
        <f>IF(H39&gt;0,H40+H39,0)+B46</f>
        <v>0</v>
      </c>
      <c r="I41" s="67">
        <f>IF(I39&gt;0,I40+I39,0)</f>
        <v>0</v>
      </c>
      <c r="J41" s="67">
        <f>IF(J39&gt;0,J40+J39,0)</f>
        <v>0</v>
      </c>
      <c r="K41" s="67">
        <f>IF(K39&gt;0,K40+K39,0)</f>
        <v>0</v>
      </c>
      <c r="L41" s="67">
        <f>IF(L39&gt;0,L40+L39,0)</f>
        <v>0</v>
      </c>
    </row>
    <row r="42" spans="1:12" x14ac:dyDescent="0.2">
      <c r="A42" s="131" t="s">
        <v>72</v>
      </c>
      <c r="B42" s="131"/>
      <c r="C42" s="76">
        <f>10+$E$8+C38</f>
        <v>14</v>
      </c>
      <c r="D42" s="76">
        <f t="shared" ref="D42:L42" si="0">10+$E$8+D38</f>
        <v>15</v>
      </c>
      <c r="E42" s="76">
        <f t="shared" si="0"/>
        <v>16</v>
      </c>
      <c r="F42" s="76">
        <f t="shared" si="0"/>
        <v>17</v>
      </c>
      <c r="G42" s="76">
        <f t="shared" si="0"/>
        <v>18</v>
      </c>
      <c r="H42" s="76">
        <f t="shared" si="0"/>
        <v>19</v>
      </c>
      <c r="I42" s="76">
        <f t="shared" si="0"/>
        <v>20</v>
      </c>
      <c r="J42" s="76">
        <f t="shared" si="0"/>
        <v>21</v>
      </c>
      <c r="K42" s="76">
        <f t="shared" si="0"/>
        <v>22</v>
      </c>
      <c r="L42" s="76">
        <f t="shared" si="0"/>
        <v>23</v>
      </c>
    </row>
    <row r="43" spans="1:12" x14ac:dyDescent="0.2">
      <c r="A43" t="s">
        <v>7</v>
      </c>
    </row>
    <row r="44" spans="1:12" x14ac:dyDescent="0.2">
      <c r="A44" t="s">
        <v>287</v>
      </c>
    </row>
    <row r="45" spans="1:12" x14ac:dyDescent="0.2">
      <c r="A45" t="s">
        <v>240</v>
      </c>
    </row>
    <row r="46" spans="1:12" x14ac:dyDescent="0.2">
      <c r="A46" t="s">
        <v>205</v>
      </c>
    </row>
    <row r="47" spans="1:12" x14ac:dyDescent="0.2">
      <c r="A47" t="s">
        <v>206</v>
      </c>
    </row>
    <row r="48" spans="1:12" x14ac:dyDescent="0.2">
      <c r="A48" t="s">
        <v>242</v>
      </c>
    </row>
    <row r="49" spans="1:1" x14ac:dyDescent="0.2">
      <c r="A49" s="7" t="s">
        <v>288</v>
      </c>
    </row>
    <row r="79" spans="1:9" x14ac:dyDescent="0.2">
      <c r="A79" s="20"/>
      <c r="B79" s="42"/>
      <c r="C79" s="42"/>
      <c r="D79" s="20"/>
      <c r="E79" s="20"/>
      <c r="F79" s="20"/>
      <c r="G79" s="20"/>
      <c r="H79" s="41"/>
      <c r="I79" s="20"/>
    </row>
  </sheetData>
  <mergeCells count="52">
    <mergeCell ref="I14:J14"/>
    <mergeCell ref="I15:J15"/>
    <mergeCell ref="I16:J16"/>
    <mergeCell ref="F7:G7"/>
    <mergeCell ref="F8:G8"/>
    <mergeCell ref="F9:G9"/>
    <mergeCell ref="F10:G10"/>
    <mergeCell ref="I13:J13"/>
    <mergeCell ref="F1:I1"/>
    <mergeCell ref="A1:E1"/>
    <mergeCell ref="F4:G4"/>
    <mergeCell ref="F5:G5"/>
    <mergeCell ref="F6:G6"/>
    <mergeCell ref="A13:B13"/>
    <mergeCell ref="A15:B15"/>
    <mergeCell ref="A16:B16"/>
    <mergeCell ref="A14:B14"/>
    <mergeCell ref="A26:B26"/>
    <mergeCell ref="A24:B25"/>
    <mergeCell ref="A20:B20"/>
    <mergeCell ref="J26:L26"/>
    <mergeCell ref="A27:B27"/>
    <mergeCell ref="J27:L27"/>
    <mergeCell ref="A17:B17"/>
    <mergeCell ref="A18:B18"/>
    <mergeCell ref="A19:B19"/>
    <mergeCell ref="A22:B22"/>
    <mergeCell ref="K20:L20"/>
    <mergeCell ref="K21:L21"/>
    <mergeCell ref="K22:L22"/>
    <mergeCell ref="A21:B21"/>
    <mergeCell ref="K17:L17"/>
    <mergeCell ref="K18:L18"/>
    <mergeCell ref="K19:L19"/>
    <mergeCell ref="J28:L28"/>
    <mergeCell ref="A35:B35"/>
    <mergeCell ref="J35:L35"/>
    <mergeCell ref="J32:L32"/>
    <mergeCell ref="A33:B33"/>
    <mergeCell ref="A30:B31"/>
    <mergeCell ref="J33:L33"/>
    <mergeCell ref="A34:B34"/>
    <mergeCell ref="J34:L34"/>
    <mergeCell ref="A32:B32"/>
    <mergeCell ref="A28:B28"/>
    <mergeCell ref="J36:L36"/>
    <mergeCell ref="A38:B38"/>
    <mergeCell ref="A39:B39"/>
    <mergeCell ref="A40:B40"/>
    <mergeCell ref="A42:B42"/>
    <mergeCell ref="A41:B41"/>
    <mergeCell ref="A36:B36"/>
  </mergeCells>
  <phoneticPr fontId="0" type="noConversion"/>
  <pageMargins left="0.70866141732283472" right="0.70866141732283472" top="0.74803149606299213" bottom="0.74803149606299213" header="0.31496062992125984" footer="0.31496062992125984"/>
  <pageSetup orientation="portrait" r:id="rId1"/>
  <headerFooter>
    <oddHeader>&amp;CNeon Wilde</oddHeader>
  </headerFooter>
  <rowBreaks count="1" manualBreakCount="1">
    <brk id="80" max="16383" man="1"/>
  </rowBreaks>
  <ignoredErrors>
    <ignoredError sqref="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90"/>
  <sheetViews>
    <sheetView showRuler="0" view="pageLayout" topLeftCell="A25" workbookViewId="0">
      <selection activeCell="D43" sqref="D43"/>
    </sheetView>
  </sheetViews>
  <sheetFormatPr defaultColWidth="8.7109375" defaultRowHeight="10.199999999999999" x14ac:dyDescent="0.2"/>
  <cols>
    <col min="1" max="1" width="8.7109375" customWidth="1"/>
    <col min="2" max="2" width="28" customWidth="1"/>
    <col min="3" max="3" width="8.5703125" style="36" customWidth="1"/>
    <col min="4" max="4" width="68.7109375" customWidth="1"/>
  </cols>
  <sheetData>
    <row r="1" spans="1:7" s="128" customFormat="1" ht="15.6" x14ac:dyDescent="0.3">
      <c r="B1" s="126" t="s">
        <v>191</v>
      </c>
      <c r="C1" s="126" t="s">
        <v>45</v>
      </c>
      <c r="D1" s="127" t="s">
        <v>46</v>
      </c>
      <c r="G1" s="37"/>
    </row>
    <row r="2" spans="1:7" x14ac:dyDescent="0.2">
      <c r="A2" s="69" t="s">
        <v>73</v>
      </c>
      <c r="B2" s="91">
        <f>Character!C41</f>
        <v>5</v>
      </c>
      <c r="C2" s="92"/>
    </row>
    <row r="3" spans="1:7" x14ac:dyDescent="0.2">
      <c r="B3" s="84" t="s">
        <v>215</v>
      </c>
      <c r="C3" s="93" t="s">
        <v>234</v>
      </c>
      <c r="D3" s="93"/>
    </row>
    <row r="4" spans="1:7" x14ac:dyDescent="0.2">
      <c r="B4" s="84" t="s">
        <v>216</v>
      </c>
      <c r="C4" s="93" t="s">
        <v>223</v>
      </c>
      <c r="D4" s="93"/>
    </row>
    <row r="5" spans="1:7" x14ac:dyDescent="0.2">
      <c r="A5">
        <v>1</v>
      </c>
      <c r="B5" s="84" t="s">
        <v>217</v>
      </c>
      <c r="C5" s="93" t="s">
        <v>235</v>
      </c>
      <c r="D5" s="93"/>
    </row>
    <row r="6" spans="1:7" x14ac:dyDescent="0.2">
      <c r="A6">
        <v>1</v>
      </c>
      <c r="B6" s="84" t="s">
        <v>218</v>
      </c>
      <c r="C6" s="93" t="s">
        <v>235</v>
      </c>
      <c r="D6" s="93"/>
    </row>
    <row r="7" spans="1:7" x14ac:dyDescent="0.2">
      <c r="B7" s="84" t="s">
        <v>219</v>
      </c>
      <c r="C7" s="93" t="s">
        <v>236</v>
      </c>
      <c r="D7" s="93"/>
    </row>
    <row r="8" spans="1:7" x14ac:dyDescent="0.2">
      <c r="B8" s="84" t="s">
        <v>220</v>
      </c>
      <c r="C8" s="93" t="s">
        <v>237</v>
      </c>
      <c r="D8" s="93"/>
    </row>
    <row r="9" spans="1:7" x14ac:dyDescent="0.2">
      <c r="A9">
        <v>1</v>
      </c>
      <c r="B9" s="84" t="s">
        <v>221</v>
      </c>
      <c r="C9" s="93" t="s">
        <v>222</v>
      </c>
      <c r="D9" s="93"/>
    </row>
    <row r="10" spans="1:7" x14ac:dyDescent="0.2">
      <c r="A10">
        <v>2</v>
      </c>
      <c r="B10" s="84" t="s">
        <v>225</v>
      </c>
      <c r="C10" s="93" t="s">
        <v>223</v>
      </c>
      <c r="D10" s="93"/>
    </row>
    <row r="11" spans="1:7" x14ac:dyDescent="0.2">
      <c r="B11" s="84"/>
      <c r="C11" s="93"/>
      <c r="D11" s="93"/>
    </row>
    <row r="12" spans="1:7" x14ac:dyDescent="0.2">
      <c r="B12" s="84"/>
      <c r="C12" s="93"/>
      <c r="D12" s="93"/>
    </row>
    <row r="13" spans="1:7" x14ac:dyDescent="0.2">
      <c r="B13" s="84"/>
      <c r="C13" s="93"/>
      <c r="D13" s="93"/>
    </row>
    <row r="14" spans="1:7" x14ac:dyDescent="0.2">
      <c r="B14" s="84"/>
      <c r="C14" s="93"/>
      <c r="D14" s="93"/>
    </row>
    <row r="15" spans="1:7" x14ac:dyDescent="0.2">
      <c r="B15" s="84"/>
      <c r="C15" s="93"/>
      <c r="D15" s="93"/>
    </row>
    <row r="16" spans="1:7" x14ac:dyDescent="0.2">
      <c r="A16" s="69" t="s">
        <v>75</v>
      </c>
      <c r="B16" s="91">
        <f>Character!D41</f>
        <v>4</v>
      </c>
      <c r="C16" s="92"/>
    </row>
    <row r="17" spans="1:4" x14ac:dyDescent="0.2">
      <c r="A17">
        <v>1</v>
      </c>
      <c r="B17" s="84" t="s">
        <v>290</v>
      </c>
      <c r="C17" s="93" t="s">
        <v>223</v>
      </c>
      <c r="D17" s="93"/>
    </row>
    <row r="18" spans="1:4" x14ac:dyDescent="0.2">
      <c r="A18">
        <v>1</v>
      </c>
      <c r="B18" s="84" t="s">
        <v>291</v>
      </c>
      <c r="C18" s="93" t="s">
        <v>223</v>
      </c>
      <c r="D18" s="93"/>
    </row>
    <row r="19" spans="1:4" x14ac:dyDescent="0.2">
      <c r="A19">
        <v>1</v>
      </c>
      <c r="B19" s="84" t="s">
        <v>292</v>
      </c>
      <c r="C19" s="93" t="s">
        <v>222</v>
      </c>
      <c r="D19" s="93" t="s">
        <v>299</v>
      </c>
    </row>
    <row r="20" spans="1:4" x14ac:dyDescent="0.2">
      <c r="A20">
        <v>1</v>
      </c>
      <c r="B20" s="84" t="s">
        <v>293</v>
      </c>
      <c r="C20" s="93" t="s">
        <v>223</v>
      </c>
      <c r="D20" s="93" t="s">
        <v>300</v>
      </c>
    </row>
    <row r="21" spans="1:4" ht="30.6" x14ac:dyDescent="0.2">
      <c r="B21" s="84" t="s">
        <v>294</v>
      </c>
      <c r="C21" s="93" t="s">
        <v>223</v>
      </c>
      <c r="D21" s="93" t="s">
        <v>239</v>
      </c>
    </row>
    <row r="22" spans="1:4" x14ac:dyDescent="0.2">
      <c r="B22" s="84" t="s">
        <v>295</v>
      </c>
      <c r="C22" s="93" t="s">
        <v>234</v>
      </c>
      <c r="D22" s="93"/>
    </row>
    <row r="23" spans="1:4" x14ac:dyDescent="0.2">
      <c r="B23" s="84" t="s">
        <v>296</v>
      </c>
      <c r="C23" s="93" t="s">
        <v>223</v>
      </c>
      <c r="D23" s="93" t="s">
        <v>302</v>
      </c>
    </row>
    <row r="24" spans="1:4" x14ac:dyDescent="0.2">
      <c r="B24" s="84" t="s">
        <v>297</v>
      </c>
      <c r="C24" s="93" t="s">
        <v>223</v>
      </c>
      <c r="D24" s="93" t="s">
        <v>238</v>
      </c>
    </row>
    <row r="25" spans="1:4" x14ac:dyDescent="0.2">
      <c r="B25" s="84" t="s">
        <v>298</v>
      </c>
      <c r="C25" s="93" t="s">
        <v>223</v>
      </c>
      <c r="D25" s="93" t="s">
        <v>301</v>
      </c>
    </row>
    <row r="26" spans="1:4" ht="12.45" customHeight="1" x14ac:dyDescent="0.2">
      <c r="B26" s="84"/>
      <c r="C26" s="93"/>
      <c r="D26" s="93"/>
    </row>
    <row r="27" spans="1:4" x14ac:dyDescent="0.2">
      <c r="B27" s="84"/>
      <c r="C27" s="93"/>
      <c r="D27" s="93"/>
    </row>
    <row r="28" spans="1:4" x14ac:dyDescent="0.2">
      <c r="B28" s="84"/>
      <c r="C28" s="93"/>
      <c r="D28" s="93"/>
    </row>
    <row r="29" spans="1:4" x14ac:dyDescent="0.2">
      <c r="B29" s="84"/>
      <c r="C29" s="93"/>
      <c r="D29" s="93"/>
    </row>
    <row r="30" spans="1:4" x14ac:dyDescent="0.2">
      <c r="B30" s="84"/>
      <c r="C30" s="93"/>
      <c r="D30" s="93"/>
    </row>
    <row r="31" spans="1:4" x14ac:dyDescent="0.2">
      <c r="B31" s="84"/>
      <c r="C31" s="93"/>
      <c r="D31" s="93"/>
    </row>
    <row r="32" spans="1:4" x14ac:dyDescent="0.2">
      <c r="B32" s="84"/>
      <c r="C32" s="93"/>
      <c r="D32" s="93"/>
    </row>
    <row r="33" spans="1:4" x14ac:dyDescent="0.2">
      <c r="B33" s="84"/>
      <c r="C33" s="93"/>
      <c r="D33" s="93"/>
    </row>
    <row r="34" spans="1:4" x14ac:dyDescent="0.2">
      <c r="B34" s="84"/>
      <c r="C34" s="93"/>
      <c r="D34" s="93"/>
    </row>
    <row r="35" spans="1:4" x14ac:dyDescent="0.2">
      <c r="B35" s="84"/>
      <c r="C35" s="93"/>
      <c r="D35" s="93"/>
    </row>
    <row r="36" spans="1:4" x14ac:dyDescent="0.2">
      <c r="B36" s="84"/>
      <c r="C36" s="93"/>
      <c r="D36" s="93"/>
    </row>
    <row r="37" spans="1:4" x14ac:dyDescent="0.2">
      <c r="B37" s="84"/>
      <c r="C37" s="93"/>
      <c r="D37" s="93"/>
    </row>
    <row r="38" spans="1:4" s="70" customFormat="1" x14ac:dyDescent="0.2">
      <c r="A38" s="69" t="s">
        <v>77</v>
      </c>
      <c r="B38" s="91">
        <f>Character!E41</f>
        <v>3</v>
      </c>
      <c r="C38" s="92"/>
    </row>
    <row r="39" spans="1:4" x14ac:dyDescent="0.2">
      <c r="A39">
        <v>1</v>
      </c>
      <c r="B39" s="96" t="s">
        <v>303</v>
      </c>
      <c r="C39" s="97" t="s">
        <v>223</v>
      </c>
      <c r="D39" s="97"/>
    </row>
    <row r="40" spans="1:4" x14ac:dyDescent="0.2">
      <c r="A40">
        <v>1</v>
      </c>
      <c r="B40" s="96" t="s">
        <v>304</v>
      </c>
      <c r="C40" s="97" t="s">
        <v>223</v>
      </c>
      <c r="D40" s="97"/>
    </row>
    <row r="41" spans="1:4" x14ac:dyDescent="0.2">
      <c r="A41">
        <v>1</v>
      </c>
      <c r="B41" s="96" t="s">
        <v>321</v>
      </c>
      <c r="C41" s="97" t="s">
        <v>307</v>
      </c>
      <c r="D41" s="97"/>
    </row>
    <row r="42" spans="1:4" x14ac:dyDescent="0.2">
      <c r="B42" s="96" t="s">
        <v>322</v>
      </c>
      <c r="C42" s="97" t="s">
        <v>235</v>
      </c>
      <c r="D42" s="97"/>
    </row>
    <row r="43" spans="1:4" x14ac:dyDescent="0.2">
      <c r="B43" s="96"/>
      <c r="C43" s="97"/>
      <c r="D43" s="97"/>
    </row>
    <row r="44" spans="1:4" x14ac:dyDescent="0.2">
      <c r="B44" s="96"/>
      <c r="C44" s="97"/>
      <c r="D44" s="97"/>
    </row>
    <row r="45" spans="1:4" x14ac:dyDescent="0.2">
      <c r="B45" s="96"/>
      <c r="C45" s="97"/>
      <c r="D45" s="97"/>
    </row>
    <row r="46" spans="1:4" x14ac:dyDescent="0.2">
      <c r="B46" s="95"/>
      <c r="C46" s="96"/>
      <c r="D46" s="97"/>
    </row>
    <row r="47" spans="1:4" x14ac:dyDescent="0.2">
      <c r="B47" s="95"/>
      <c r="C47" s="96"/>
      <c r="D47" s="97"/>
    </row>
    <row r="48" spans="1:4" x14ac:dyDescent="0.2">
      <c r="B48" s="98"/>
      <c r="C48" s="96"/>
      <c r="D48" s="97"/>
    </row>
    <row r="49" spans="1:4" x14ac:dyDescent="0.2">
      <c r="B49" s="95"/>
      <c r="C49" s="96"/>
      <c r="D49" s="97"/>
    </row>
    <row r="50" spans="1:4" x14ac:dyDescent="0.2">
      <c r="B50" s="95"/>
      <c r="C50" s="96"/>
      <c r="D50" s="97"/>
    </row>
    <row r="51" spans="1:4" x14ac:dyDescent="0.2">
      <c r="B51" s="95"/>
      <c r="C51" s="96"/>
      <c r="D51" s="97"/>
    </row>
    <row r="52" spans="1:4" x14ac:dyDescent="0.2">
      <c r="B52" s="95"/>
      <c r="C52" s="96"/>
      <c r="D52" s="97"/>
    </row>
    <row r="53" spans="1:4" x14ac:dyDescent="0.2">
      <c r="B53" s="95"/>
      <c r="C53" s="96"/>
      <c r="D53" s="97"/>
    </row>
    <row r="54" spans="1:4" x14ac:dyDescent="0.2">
      <c r="B54" s="95"/>
      <c r="C54" s="96"/>
      <c r="D54" s="97"/>
    </row>
    <row r="55" spans="1:4" x14ac:dyDescent="0.2">
      <c r="B55" s="95"/>
      <c r="C55" s="96"/>
      <c r="D55" s="97"/>
    </row>
    <row r="56" spans="1:4" x14ac:dyDescent="0.2">
      <c r="B56" s="95"/>
      <c r="C56" s="96"/>
      <c r="D56" s="96"/>
    </row>
    <row r="57" spans="1:4" x14ac:dyDescent="0.2">
      <c r="A57" s="69" t="s">
        <v>78</v>
      </c>
      <c r="B57" s="91">
        <f>Character!F41</f>
        <v>0</v>
      </c>
      <c r="C57" s="92"/>
    </row>
    <row r="58" spans="1:4" ht="13.05" customHeight="1" x14ac:dyDescent="0.2">
      <c r="B58" s="83"/>
      <c r="C58" s="93"/>
      <c r="D58" s="93"/>
    </row>
    <row r="59" spans="1:4" x14ac:dyDescent="0.2">
      <c r="B59" s="94"/>
      <c r="C59" s="84"/>
      <c r="D59" s="93"/>
    </row>
    <row r="60" spans="1:4" x14ac:dyDescent="0.2">
      <c r="B60" s="94"/>
      <c r="C60" s="84"/>
      <c r="D60" s="93"/>
    </row>
    <row r="61" spans="1:4" x14ac:dyDescent="0.2">
      <c r="B61" s="94"/>
      <c r="C61" s="84"/>
      <c r="D61" s="93"/>
    </row>
    <row r="62" spans="1:4" x14ac:dyDescent="0.2">
      <c r="B62" s="94"/>
      <c r="C62" s="84"/>
      <c r="D62" s="93"/>
    </row>
    <row r="63" spans="1:4" x14ac:dyDescent="0.2">
      <c r="B63" s="94"/>
      <c r="C63" s="84"/>
      <c r="D63" s="93"/>
    </row>
    <row r="64" spans="1:4" x14ac:dyDescent="0.2">
      <c r="B64" s="94"/>
      <c r="C64" s="84"/>
      <c r="D64" s="93"/>
    </row>
    <row r="65" spans="1:4" x14ac:dyDescent="0.2">
      <c r="B65" s="94"/>
      <c r="C65" s="84"/>
      <c r="D65" s="93"/>
    </row>
    <row r="66" spans="1:4" x14ac:dyDescent="0.2">
      <c r="B66" s="94"/>
      <c r="C66" s="84"/>
      <c r="D66" s="93"/>
    </row>
    <row r="67" spans="1:4" x14ac:dyDescent="0.2">
      <c r="B67" s="94"/>
      <c r="C67" s="84"/>
      <c r="D67" s="93"/>
    </row>
    <row r="68" spans="1:4" x14ac:dyDescent="0.2">
      <c r="B68" s="94"/>
      <c r="C68" s="84"/>
      <c r="D68" s="93"/>
    </row>
    <row r="69" spans="1:4" x14ac:dyDescent="0.2">
      <c r="B69" s="94"/>
      <c r="C69" s="84"/>
      <c r="D69" s="93"/>
    </row>
    <row r="70" spans="1:4" x14ac:dyDescent="0.2">
      <c r="B70" s="94"/>
      <c r="C70" s="84"/>
      <c r="D70" s="93"/>
    </row>
    <row r="71" spans="1:4" x14ac:dyDescent="0.2">
      <c r="B71" s="94"/>
      <c r="C71" s="84"/>
      <c r="D71" s="93"/>
    </row>
    <row r="72" spans="1:4" x14ac:dyDescent="0.2">
      <c r="B72" s="94"/>
      <c r="C72" s="84"/>
      <c r="D72" s="93"/>
    </row>
    <row r="73" spans="1:4" x14ac:dyDescent="0.2">
      <c r="B73" s="94"/>
      <c r="C73" s="84"/>
      <c r="D73" s="93"/>
    </row>
    <row r="74" spans="1:4" x14ac:dyDescent="0.2">
      <c r="B74" s="94"/>
      <c r="C74" s="84"/>
      <c r="D74" s="93"/>
    </row>
    <row r="75" spans="1:4" x14ac:dyDescent="0.2">
      <c r="B75" s="94"/>
      <c r="C75" s="84"/>
      <c r="D75" s="93"/>
    </row>
    <row r="76" spans="1:4" x14ac:dyDescent="0.2">
      <c r="B76" s="94"/>
      <c r="C76" s="84"/>
      <c r="D76" s="93"/>
    </row>
    <row r="77" spans="1:4" x14ac:dyDescent="0.2">
      <c r="B77" s="94"/>
      <c r="C77" s="84"/>
      <c r="D77" s="93"/>
    </row>
    <row r="78" spans="1:4" x14ac:dyDescent="0.2">
      <c r="B78" s="94"/>
      <c r="C78" s="84"/>
      <c r="D78" s="93"/>
    </row>
    <row r="79" spans="1:4" x14ac:dyDescent="0.2">
      <c r="B79" s="84"/>
      <c r="C79" s="84"/>
      <c r="D79" s="93"/>
    </row>
    <row r="80" spans="1:4" x14ac:dyDescent="0.2">
      <c r="A80" s="8"/>
      <c r="B80" s="8"/>
      <c r="C80" s="99"/>
    </row>
    <row r="81" spans="1:3" x14ac:dyDescent="0.2">
      <c r="A81" s="8"/>
      <c r="B81" s="8"/>
      <c r="C81" s="99"/>
    </row>
    <row r="82" spans="1:3" x14ac:dyDescent="0.2">
      <c r="A82" s="8"/>
      <c r="B82" s="8"/>
      <c r="C82" s="99"/>
    </row>
    <row r="83" spans="1:3" x14ac:dyDescent="0.2">
      <c r="A83" s="8"/>
      <c r="B83" s="8"/>
      <c r="C83" s="99"/>
    </row>
    <row r="84" spans="1:3" x14ac:dyDescent="0.2">
      <c r="A84" s="8"/>
      <c r="B84" s="8"/>
      <c r="C84" s="99"/>
    </row>
    <row r="85" spans="1:3" x14ac:dyDescent="0.2">
      <c r="A85" s="8"/>
      <c r="B85" s="8"/>
      <c r="C85" s="99"/>
    </row>
    <row r="86" spans="1:3" x14ac:dyDescent="0.2">
      <c r="A86" s="8"/>
      <c r="B86" s="8"/>
      <c r="C86" s="99"/>
    </row>
    <row r="87" spans="1:3" x14ac:dyDescent="0.2">
      <c r="A87" s="8"/>
      <c r="B87" s="8"/>
      <c r="C87" s="99"/>
    </row>
    <row r="88" spans="1:3" x14ac:dyDescent="0.2">
      <c r="A88" s="8"/>
      <c r="B88" s="8"/>
      <c r="C88" s="99"/>
    </row>
    <row r="89" spans="1:3" x14ac:dyDescent="0.2">
      <c r="A89" s="8"/>
      <c r="B89" s="8"/>
      <c r="C89" s="99"/>
    </row>
    <row r="90" spans="1:3" x14ac:dyDescent="0.2">
      <c r="A90" s="8"/>
      <c r="B90" s="8"/>
      <c r="C90" s="99"/>
    </row>
  </sheetData>
  <pageMargins left="0.7" right="0.7" top="0.75" bottom="0.75" header="0.3" footer="0.3"/>
  <pageSetup orientation="portrait" r:id="rId1"/>
  <headerFooter>
    <oddHeader>&amp;C&amp;16&amp;K0070C0Spell Book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21"/>
  <sheetViews>
    <sheetView showRuler="0" view="pageLayout" workbookViewId="0">
      <selection activeCell="B29" sqref="B29"/>
    </sheetView>
  </sheetViews>
  <sheetFormatPr defaultColWidth="8.7109375" defaultRowHeight="10.199999999999999" x14ac:dyDescent="0.2"/>
  <cols>
    <col min="1" max="1" width="33.42578125" style="8" customWidth="1"/>
    <col min="2" max="2" width="38.28515625" style="8" customWidth="1"/>
    <col min="3" max="3" width="43" style="8" customWidth="1"/>
    <col min="257" max="257" width="33.42578125" customWidth="1"/>
    <col min="258" max="258" width="38.28515625" customWidth="1"/>
    <col min="259" max="259" width="43" customWidth="1"/>
    <col min="513" max="513" width="33.42578125" customWidth="1"/>
    <col min="514" max="514" width="38.28515625" customWidth="1"/>
    <col min="515" max="515" width="43" customWidth="1"/>
    <col min="769" max="769" width="33.42578125" customWidth="1"/>
    <col min="770" max="770" width="38.28515625" customWidth="1"/>
    <col min="771" max="771" width="43" customWidth="1"/>
    <col min="1025" max="1025" width="33.42578125" customWidth="1"/>
    <col min="1026" max="1026" width="38.28515625" customWidth="1"/>
    <col min="1027" max="1027" width="43" customWidth="1"/>
    <col min="1281" max="1281" width="33.42578125" customWidth="1"/>
    <col min="1282" max="1282" width="38.28515625" customWidth="1"/>
    <col min="1283" max="1283" width="43" customWidth="1"/>
    <col min="1537" max="1537" width="33.42578125" customWidth="1"/>
    <col min="1538" max="1538" width="38.28515625" customWidth="1"/>
    <col min="1539" max="1539" width="43" customWidth="1"/>
    <col min="1793" max="1793" width="33.42578125" customWidth="1"/>
    <col min="1794" max="1794" width="38.28515625" customWidth="1"/>
    <col min="1795" max="1795" width="43" customWidth="1"/>
    <col min="2049" max="2049" width="33.42578125" customWidth="1"/>
    <col min="2050" max="2050" width="38.28515625" customWidth="1"/>
    <col min="2051" max="2051" width="43" customWidth="1"/>
    <col min="2305" max="2305" width="33.42578125" customWidth="1"/>
    <col min="2306" max="2306" width="38.28515625" customWidth="1"/>
    <col min="2307" max="2307" width="43" customWidth="1"/>
    <col min="2561" max="2561" width="33.42578125" customWidth="1"/>
    <col min="2562" max="2562" width="38.28515625" customWidth="1"/>
    <col min="2563" max="2563" width="43" customWidth="1"/>
    <col min="2817" max="2817" width="33.42578125" customWidth="1"/>
    <col min="2818" max="2818" width="38.28515625" customWidth="1"/>
    <col min="2819" max="2819" width="43" customWidth="1"/>
    <col min="3073" max="3073" width="33.42578125" customWidth="1"/>
    <col min="3074" max="3074" width="38.28515625" customWidth="1"/>
    <col min="3075" max="3075" width="43" customWidth="1"/>
    <col min="3329" max="3329" width="33.42578125" customWidth="1"/>
    <col min="3330" max="3330" width="38.28515625" customWidth="1"/>
    <col min="3331" max="3331" width="43" customWidth="1"/>
    <col min="3585" max="3585" width="33.42578125" customWidth="1"/>
    <col min="3586" max="3586" width="38.28515625" customWidth="1"/>
    <col min="3587" max="3587" width="43" customWidth="1"/>
    <col min="3841" max="3841" width="33.42578125" customWidth="1"/>
    <col min="3842" max="3842" width="38.28515625" customWidth="1"/>
    <col min="3843" max="3843" width="43" customWidth="1"/>
    <col min="4097" max="4097" width="33.42578125" customWidth="1"/>
    <col min="4098" max="4098" width="38.28515625" customWidth="1"/>
    <col min="4099" max="4099" width="43" customWidth="1"/>
    <col min="4353" max="4353" width="33.42578125" customWidth="1"/>
    <col min="4354" max="4354" width="38.28515625" customWidth="1"/>
    <col min="4355" max="4355" width="43" customWidth="1"/>
    <col min="4609" max="4609" width="33.42578125" customWidth="1"/>
    <col min="4610" max="4610" width="38.28515625" customWidth="1"/>
    <col min="4611" max="4611" width="43" customWidth="1"/>
    <col min="4865" max="4865" width="33.42578125" customWidth="1"/>
    <col min="4866" max="4866" width="38.28515625" customWidth="1"/>
    <col min="4867" max="4867" width="43" customWidth="1"/>
    <col min="5121" max="5121" width="33.42578125" customWidth="1"/>
    <col min="5122" max="5122" width="38.28515625" customWidth="1"/>
    <col min="5123" max="5123" width="43" customWidth="1"/>
    <col min="5377" max="5377" width="33.42578125" customWidth="1"/>
    <col min="5378" max="5378" width="38.28515625" customWidth="1"/>
    <col min="5379" max="5379" width="43" customWidth="1"/>
    <col min="5633" max="5633" width="33.42578125" customWidth="1"/>
    <col min="5634" max="5634" width="38.28515625" customWidth="1"/>
    <col min="5635" max="5635" width="43" customWidth="1"/>
    <col min="5889" max="5889" width="33.42578125" customWidth="1"/>
    <col min="5890" max="5890" width="38.28515625" customWidth="1"/>
    <col min="5891" max="5891" width="43" customWidth="1"/>
    <col min="6145" max="6145" width="33.42578125" customWidth="1"/>
    <col min="6146" max="6146" width="38.28515625" customWidth="1"/>
    <col min="6147" max="6147" width="43" customWidth="1"/>
    <col min="6401" max="6401" width="33.42578125" customWidth="1"/>
    <col min="6402" max="6402" width="38.28515625" customWidth="1"/>
    <col min="6403" max="6403" width="43" customWidth="1"/>
    <col min="6657" max="6657" width="33.42578125" customWidth="1"/>
    <col min="6658" max="6658" width="38.28515625" customWidth="1"/>
    <col min="6659" max="6659" width="43" customWidth="1"/>
    <col min="6913" max="6913" width="33.42578125" customWidth="1"/>
    <col min="6914" max="6914" width="38.28515625" customWidth="1"/>
    <col min="6915" max="6915" width="43" customWidth="1"/>
    <col min="7169" max="7169" width="33.42578125" customWidth="1"/>
    <col min="7170" max="7170" width="38.28515625" customWidth="1"/>
    <col min="7171" max="7171" width="43" customWidth="1"/>
    <col min="7425" max="7425" width="33.42578125" customWidth="1"/>
    <col min="7426" max="7426" width="38.28515625" customWidth="1"/>
    <col min="7427" max="7427" width="43" customWidth="1"/>
    <col min="7681" max="7681" width="33.42578125" customWidth="1"/>
    <col min="7682" max="7682" width="38.28515625" customWidth="1"/>
    <col min="7683" max="7683" width="43" customWidth="1"/>
    <col min="7937" max="7937" width="33.42578125" customWidth="1"/>
    <col min="7938" max="7938" width="38.28515625" customWidth="1"/>
    <col min="7939" max="7939" width="43" customWidth="1"/>
    <col min="8193" max="8193" width="33.42578125" customWidth="1"/>
    <col min="8194" max="8194" width="38.28515625" customWidth="1"/>
    <col min="8195" max="8195" width="43" customWidth="1"/>
    <col min="8449" max="8449" width="33.42578125" customWidth="1"/>
    <col min="8450" max="8450" width="38.28515625" customWidth="1"/>
    <col min="8451" max="8451" width="43" customWidth="1"/>
    <col min="8705" max="8705" width="33.42578125" customWidth="1"/>
    <col min="8706" max="8706" width="38.28515625" customWidth="1"/>
    <col min="8707" max="8707" width="43" customWidth="1"/>
    <col min="8961" max="8961" width="33.42578125" customWidth="1"/>
    <col min="8962" max="8962" width="38.28515625" customWidth="1"/>
    <col min="8963" max="8963" width="43" customWidth="1"/>
    <col min="9217" max="9217" width="33.42578125" customWidth="1"/>
    <col min="9218" max="9218" width="38.28515625" customWidth="1"/>
    <col min="9219" max="9219" width="43" customWidth="1"/>
    <col min="9473" max="9473" width="33.42578125" customWidth="1"/>
    <col min="9474" max="9474" width="38.28515625" customWidth="1"/>
    <col min="9475" max="9475" width="43" customWidth="1"/>
    <col min="9729" max="9729" width="33.42578125" customWidth="1"/>
    <col min="9730" max="9730" width="38.28515625" customWidth="1"/>
    <col min="9731" max="9731" width="43" customWidth="1"/>
    <col min="9985" max="9985" width="33.42578125" customWidth="1"/>
    <col min="9986" max="9986" width="38.28515625" customWidth="1"/>
    <col min="9987" max="9987" width="43" customWidth="1"/>
    <col min="10241" max="10241" width="33.42578125" customWidth="1"/>
    <col min="10242" max="10242" width="38.28515625" customWidth="1"/>
    <col min="10243" max="10243" width="43" customWidth="1"/>
    <col min="10497" max="10497" width="33.42578125" customWidth="1"/>
    <col min="10498" max="10498" width="38.28515625" customWidth="1"/>
    <col min="10499" max="10499" width="43" customWidth="1"/>
    <col min="10753" max="10753" width="33.42578125" customWidth="1"/>
    <col min="10754" max="10754" width="38.28515625" customWidth="1"/>
    <col min="10755" max="10755" width="43" customWidth="1"/>
    <col min="11009" max="11009" width="33.42578125" customWidth="1"/>
    <col min="11010" max="11010" width="38.28515625" customWidth="1"/>
    <col min="11011" max="11011" width="43" customWidth="1"/>
    <col min="11265" max="11265" width="33.42578125" customWidth="1"/>
    <col min="11266" max="11266" width="38.28515625" customWidth="1"/>
    <col min="11267" max="11267" width="43" customWidth="1"/>
    <col min="11521" max="11521" width="33.42578125" customWidth="1"/>
    <col min="11522" max="11522" width="38.28515625" customWidth="1"/>
    <col min="11523" max="11523" width="43" customWidth="1"/>
    <col min="11777" max="11777" width="33.42578125" customWidth="1"/>
    <col min="11778" max="11778" width="38.28515625" customWidth="1"/>
    <col min="11779" max="11779" width="43" customWidth="1"/>
    <col min="12033" max="12033" width="33.42578125" customWidth="1"/>
    <col min="12034" max="12034" width="38.28515625" customWidth="1"/>
    <col min="12035" max="12035" width="43" customWidth="1"/>
    <col min="12289" max="12289" width="33.42578125" customWidth="1"/>
    <col min="12290" max="12290" width="38.28515625" customWidth="1"/>
    <col min="12291" max="12291" width="43" customWidth="1"/>
    <col min="12545" max="12545" width="33.42578125" customWidth="1"/>
    <col min="12546" max="12546" width="38.28515625" customWidth="1"/>
    <col min="12547" max="12547" width="43" customWidth="1"/>
    <col min="12801" max="12801" width="33.42578125" customWidth="1"/>
    <col min="12802" max="12802" width="38.28515625" customWidth="1"/>
    <col min="12803" max="12803" width="43" customWidth="1"/>
    <col min="13057" max="13057" width="33.42578125" customWidth="1"/>
    <col min="13058" max="13058" width="38.28515625" customWidth="1"/>
    <col min="13059" max="13059" width="43" customWidth="1"/>
    <col min="13313" max="13313" width="33.42578125" customWidth="1"/>
    <col min="13314" max="13314" width="38.28515625" customWidth="1"/>
    <col min="13315" max="13315" width="43" customWidth="1"/>
    <col min="13569" max="13569" width="33.42578125" customWidth="1"/>
    <col min="13570" max="13570" width="38.28515625" customWidth="1"/>
    <col min="13571" max="13571" width="43" customWidth="1"/>
    <col min="13825" max="13825" width="33.42578125" customWidth="1"/>
    <col min="13826" max="13826" width="38.28515625" customWidth="1"/>
    <col min="13827" max="13827" width="43" customWidth="1"/>
    <col min="14081" max="14081" width="33.42578125" customWidth="1"/>
    <col min="14082" max="14082" width="38.28515625" customWidth="1"/>
    <col min="14083" max="14083" width="43" customWidth="1"/>
    <col min="14337" max="14337" width="33.42578125" customWidth="1"/>
    <col min="14338" max="14338" width="38.28515625" customWidth="1"/>
    <col min="14339" max="14339" width="43" customWidth="1"/>
    <col min="14593" max="14593" width="33.42578125" customWidth="1"/>
    <col min="14594" max="14594" width="38.28515625" customWidth="1"/>
    <col min="14595" max="14595" width="43" customWidth="1"/>
    <col min="14849" max="14849" width="33.42578125" customWidth="1"/>
    <col min="14850" max="14850" width="38.28515625" customWidth="1"/>
    <col min="14851" max="14851" width="43" customWidth="1"/>
    <col min="15105" max="15105" width="33.42578125" customWidth="1"/>
    <col min="15106" max="15106" width="38.28515625" customWidth="1"/>
    <col min="15107" max="15107" width="43" customWidth="1"/>
    <col min="15361" max="15361" width="33.42578125" customWidth="1"/>
    <col min="15362" max="15362" width="38.28515625" customWidth="1"/>
    <col min="15363" max="15363" width="43" customWidth="1"/>
    <col min="15617" max="15617" width="33.42578125" customWidth="1"/>
    <col min="15618" max="15618" width="38.28515625" customWidth="1"/>
    <col min="15619" max="15619" width="43" customWidth="1"/>
    <col min="15873" max="15873" width="33.42578125" customWidth="1"/>
    <col min="15874" max="15874" width="38.28515625" customWidth="1"/>
    <col min="15875" max="15875" width="43" customWidth="1"/>
    <col min="16129" max="16129" width="33.42578125" customWidth="1"/>
    <col min="16130" max="16130" width="38.28515625" customWidth="1"/>
    <col min="16131" max="16131" width="43" customWidth="1"/>
  </cols>
  <sheetData>
    <row r="1" spans="1:3" ht="13.2" x14ac:dyDescent="0.2">
      <c r="A1" s="117" t="s">
        <v>256</v>
      </c>
      <c r="B1" s="117" t="s">
        <v>257</v>
      </c>
      <c r="C1" s="118" t="s">
        <v>273</v>
      </c>
    </row>
    <row r="2" spans="1:3" ht="13.2" x14ac:dyDescent="0.2">
      <c r="A2" s="117" t="s">
        <v>258</v>
      </c>
      <c r="B2" s="119" t="s">
        <v>323</v>
      </c>
      <c r="C2" s="120"/>
    </row>
    <row r="3" spans="1:3" x14ac:dyDescent="0.2">
      <c r="A3" s="121" t="s">
        <v>45</v>
      </c>
      <c r="B3" s="121" t="s">
        <v>324</v>
      </c>
      <c r="C3" s="122"/>
    </row>
    <row r="4" spans="1:3" x14ac:dyDescent="0.2">
      <c r="A4" s="121" t="s">
        <v>259</v>
      </c>
      <c r="B4" s="121" t="s">
        <v>325</v>
      </c>
      <c r="C4" s="122" t="s">
        <v>276</v>
      </c>
    </row>
    <row r="5" spans="1:3" x14ac:dyDescent="0.2">
      <c r="A5" s="121" t="s">
        <v>36</v>
      </c>
      <c r="B5" s="121" t="s">
        <v>326</v>
      </c>
      <c r="C5" s="122"/>
    </row>
    <row r="6" spans="1:3" x14ac:dyDescent="0.2">
      <c r="A6" s="121" t="s">
        <v>41</v>
      </c>
      <c r="B6" s="121" t="s">
        <v>327</v>
      </c>
      <c r="C6" s="122"/>
    </row>
    <row r="7" spans="1:3" x14ac:dyDescent="0.2">
      <c r="A7" s="121" t="s">
        <v>260</v>
      </c>
      <c r="B7" s="121" t="s">
        <v>328</v>
      </c>
      <c r="C7" s="121"/>
    </row>
    <row r="8" spans="1:3" x14ac:dyDescent="0.2">
      <c r="A8" s="121" t="s">
        <v>261</v>
      </c>
      <c r="B8" s="121" t="s">
        <v>271</v>
      </c>
      <c r="C8" s="122"/>
    </row>
    <row r="9" spans="1:3" x14ac:dyDescent="0.2">
      <c r="A9" s="121" t="s">
        <v>262</v>
      </c>
      <c r="B9" s="121" t="s">
        <v>329</v>
      </c>
      <c r="C9" s="122"/>
    </row>
    <row r="10" spans="1:3" x14ac:dyDescent="0.2">
      <c r="A10" s="121" t="s">
        <v>263</v>
      </c>
      <c r="B10" s="123" t="s">
        <v>330</v>
      </c>
      <c r="C10" s="122" t="s">
        <v>274</v>
      </c>
    </row>
    <row r="11" spans="1:3" x14ac:dyDescent="0.2">
      <c r="A11" s="121" t="s">
        <v>60</v>
      </c>
      <c r="B11" s="123" t="s">
        <v>331</v>
      </c>
      <c r="C11" s="122"/>
    </row>
    <row r="12" spans="1:3" x14ac:dyDescent="0.2">
      <c r="A12" s="121" t="s">
        <v>264</v>
      </c>
      <c r="B12" s="123" t="s">
        <v>331</v>
      </c>
      <c r="C12" s="122"/>
    </row>
    <row r="13" spans="1:3" x14ac:dyDescent="0.2">
      <c r="A13" s="121" t="s">
        <v>265</v>
      </c>
      <c r="B13" s="121" t="s">
        <v>332</v>
      </c>
      <c r="C13" s="122"/>
    </row>
    <row r="14" spans="1:3" x14ac:dyDescent="0.2">
      <c r="A14" s="121" t="s">
        <v>266</v>
      </c>
      <c r="B14" s="121" t="s">
        <v>333</v>
      </c>
      <c r="C14" s="122"/>
    </row>
    <row r="15" spans="1:3" x14ac:dyDescent="0.2">
      <c r="A15" s="121" t="s">
        <v>267</v>
      </c>
      <c r="B15" s="121" t="s">
        <v>334</v>
      </c>
      <c r="C15" s="122"/>
    </row>
    <row r="16" spans="1:3" x14ac:dyDescent="0.2">
      <c r="A16" s="121" t="s">
        <v>15</v>
      </c>
      <c r="B16" s="121" t="s">
        <v>336</v>
      </c>
      <c r="C16" s="121" t="s">
        <v>278</v>
      </c>
    </row>
    <row r="17" spans="1:3" x14ac:dyDescent="0.2">
      <c r="A17" s="121" t="s">
        <v>268</v>
      </c>
      <c r="B17" s="121" t="s">
        <v>335</v>
      </c>
      <c r="C17" s="122"/>
    </row>
    <row r="18" spans="1:3" x14ac:dyDescent="0.2">
      <c r="A18" s="121" t="s">
        <v>269</v>
      </c>
      <c r="B18" s="121" t="s">
        <v>337</v>
      </c>
      <c r="C18" s="122" t="s">
        <v>277</v>
      </c>
    </row>
    <row r="19" spans="1:3" x14ac:dyDescent="0.2">
      <c r="A19" s="121" t="s">
        <v>270</v>
      </c>
      <c r="B19" s="121" t="s">
        <v>272</v>
      </c>
      <c r="C19" s="122"/>
    </row>
    <row r="20" spans="1:3" ht="51" x14ac:dyDescent="0.2">
      <c r="A20" s="121"/>
      <c r="B20" s="121"/>
      <c r="C20" s="122" t="s">
        <v>338</v>
      </c>
    </row>
    <row r="21" spans="1:3" x14ac:dyDescent="0.2">
      <c r="C21" s="124"/>
    </row>
  </sheetData>
  <pageMargins left="0.7" right="0.7" top="0.75" bottom="0.75" header="0.3" footer="0.3"/>
  <pageSetup orientation="portrait" r:id="rId1"/>
  <headerFooter>
    <oddHeader>&amp;C&amp;"Arial,Bold"&amp;14Keershaz</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48"/>
  <sheetViews>
    <sheetView showRuler="0" view="pageLayout" workbookViewId="0">
      <selection activeCell="B28" sqref="B28:C28"/>
    </sheetView>
  </sheetViews>
  <sheetFormatPr defaultColWidth="8.7109375" defaultRowHeight="10.199999999999999" x14ac:dyDescent="0.2"/>
  <sheetData>
    <row r="1" spans="1:12" ht="15" customHeight="1" x14ac:dyDescent="0.2">
      <c r="A1" s="164" t="s">
        <v>210</v>
      </c>
      <c r="B1" s="165"/>
      <c r="C1" s="165"/>
      <c r="D1" s="43" t="s">
        <v>209</v>
      </c>
      <c r="E1" s="43" t="s">
        <v>189</v>
      </c>
      <c r="F1" s="43" t="s">
        <v>79</v>
      </c>
      <c r="G1" s="43"/>
      <c r="H1" s="43"/>
      <c r="I1" s="58"/>
      <c r="J1" s="58"/>
      <c r="K1" s="44"/>
      <c r="L1" s="44"/>
    </row>
    <row r="2" spans="1:12" ht="10.050000000000001" customHeight="1" x14ac:dyDescent="0.2">
      <c r="A2" s="165"/>
      <c r="B2" s="165"/>
      <c r="C2" s="165"/>
      <c r="D2" s="5">
        <v>6</v>
      </c>
      <c r="E2" s="5">
        <v>0</v>
      </c>
      <c r="F2" s="5">
        <v>0</v>
      </c>
      <c r="G2" s="5"/>
      <c r="H2" s="5">
        <f>D2*D3+E2*E3+F2*F3</f>
        <v>42</v>
      </c>
      <c r="I2" s="63" t="s">
        <v>80</v>
      </c>
      <c r="J2" s="58"/>
      <c r="K2" s="44"/>
      <c r="L2" s="44"/>
    </row>
    <row r="3" spans="1:12" x14ac:dyDescent="0.2">
      <c r="A3" s="165"/>
      <c r="B3" s="165"/>
      <c r="C3" s="165"/>
      <c r="D3" s="5">
        <v>7</v>
      </c>
      <c r="E3" s="5">
        <v>1</v>
      </c>
      <c r="F3" s="5">
        <v>0</v>
      </c>
      <c r="G3" s="5"/>
      <c r="H3" s="62">
        <f>SUM(H5:H48)</f>
        <v>42</v>
      </c>
      <c r="I3" s="58" t="s">
        <v>81</v>
      </c>
      <c r="J3" s="44"/>
      <c r="K3" s="58"/>
      <c r="L3" s="58"/>
    </row>
    <row r="4" spans="1:12" x14ac:dyDescent="0.2">
      <c r="A4" s="22" t="s">
        <v>82</v>
      </c>
      <c r="B4" s="175" t="s">
        <v>83</v>
      </c>
      <c r="C4" s="176"/>
      <c r="D4" s="24" t="s">
        <v>84</v>
      </c>
      <c r="E4" s="22" t="s">
        <v>85</v>
      </c>
      <c r="F4" s="22" t="s">
        <v>16</v>
      </c>
      <c r="G4" s="22" t="s">
        <v>17</v>
      </c>
      <c r="H4" s="22" t="s">
        <v>86</v>
      </c>
      <c r="I4" s="26" t="s">
        <v>19</v>
      </c>
      <c r="J4" s="177" t="s">
        <v>46</v>
      </c>
      <c r="K4" s="177"/>
      <c r="L4" s="177"/>
    </row>
    <row r="5" spans="1:12" ht="19.5" customHeight="1" x14ac:dyDescent="0.2">
      <c r="A5" s="19"/>
      <c r="B5" s="166" t="s">
        <v>87</v>
      </c>
      <c r="C5" s="167"/>
      <c r="D5" s="25"/>
      <c r="E5" s="21" t="s">
        <v>88</v>
      </c>
      <c r="F5" s="23">
        <f t="shared" ref="F5:F47" si="0">G5+H5+I5</f>
        <v>4</v>
      </c>
      <c r="G5" s="23">
        <f>Character!$E$8</f>
        <v>4</v>
      </c>
      <c r="H5" s="19"/>
      <c r="I5" s="27"/>
      <c r="J5" s="178"/>
      <c r="K5" s="179"/>
      <c r="L5" s="180"/>
    </row>
    <row r="6" spans="1:12" x14ac:dyDescent="0.2">
      <c r="A6" s="19"/>
      <c r="B6" s="166" t="s">
        <v>89</v>
      </c>
      <c r="C6" s="167"/>
      <c r="D6" s="21"/>
      <c r="E6" s="21" t="s">
        <v>27</v>
      </c>
      <c r="F6" s="23">
        <f t="shared" si="0"/>
        <v>2</v>
      </c>
      <c r="G6" s="23">
        <f>Character!$E$6</f>
        <v>2</v>
      </c>
      <c r="H6" s="19"/>
      <c r="I6" s="27">
        <v>0</v>
      </c>
      <c r="J6" s="130"/>
      <c r="K6" s="130"/>
      <c r="L6" s="130"/>
    </row>
    <row r="7" spans="1:12" x14ac:dyDescent="0.2">
      <c r="A7" s="19"/>
      <c r="B7" s="166" t="s">
        <v>91</v>
      </c>
      <c r="C7" s="167"/>
      <c r="D7" s="21"/>
      <c r="E7" s="21" t="s">
        <v>92</v>
      </c>
      <c r="F7" s="23">
        <f t="shared" si="0"/>
        <v>2</v>
      </c>
      <c r="G7" s="23">
        <f>Character!$E$10</f>
        <v>0</v>
      </c>
      <c r="H7" s="19">
        <v>1</v>
      </c>
      <c r="I7" s="27">
        <v>1</v>
      </c>
      <c r="J7" s="130" t="s">
        <v>255</v>
      </c>
      <c r="K7" s="130"/>
      <c r="L7" s="130"/>
    </row>
    <row r="8" spans="1:12" x14ac:dyDescent="0.2">
      <c r="A8" s="19"/>
      <c r="B8" s="166" t="s">
        <v>93</v>
      </c>
      <c r="C8" s="167"/>
      <c r="D8" s="21"/>
      <c r="E8" s="21" t="s">
        <v>57</v>
      </c>
      <c r="F8" s="23">
        <f t="shared" si="0"/>
        <v>-1</v>
      </c>
      <c r="G8" s="23">
        <f>Character!$E$5</f>
        <v>-1</v>
      </c>
      <c r="H8" s="19"/>
      <c r="I8" s="27">
        <v>0</v>
      </c>
      <c r="J8" s="130"/>
      <c r="K8" s="130"/>
      <c r="L8" s="130"/>
    </row>
    <row r="9" spans="1:12" x14ac:dyDescent="0.2">
      <c r="A9" s="19" t="s">
        <v>199</v>
      </c>
      <c r="B9" s="166" t="s">
        <v>94</v>
      </c>
      <c r="C9" s="167"/>
      <c r="D9" s="21"/>
      <c r="E9" s="21" t="s">
        <v>95</v>
      </c>
      <c r="F9" s="23">
        <f t="shared" si="0"/>
        <v>8</v>
      </c>
      <c r="G9" s="23">
        <f>Character!$E$7</f>
        <v>3</v>
      </c>
      <c r="H9" s="19">
        <v>5</v>
      </c>
      <c r="I9" s="27">
        <v>0</v>
      </c>
      <c r="J9" s="130"/>
      <c r="K9" s="130"/>
      <c r="L9" s="130"/>
    </row>
    <row r="10" spans="1:12" x14ac:dyDescent="0.2">
      <c r="A10" s="19" t="s">
        <v>199</v>
      </c>
      <c r="B10" s="169" t="s">
        <v>96</v>
      </c>
      <c r="C10" s="170"/>
      <c r="D10" s="19"/>
      <c r="E10" s="21" t="s">
        <v>88</v>
      </c>
      <c r="F10" s="23">
        <f t="shared" si="0"/>
        <v>4</v>
      </c>
      <c r="G10" s="23">
        <f>Character!$E$8</f>
        <v>4</v>
      </c>
      <c r="H10" s="19"/>
      <c r="I10" s="27">
        <v>0</v>
      </c>
      <c r="J10" s="130"/>
      <c r="K10" s="130"/>
      <c r="L10" s="130"/>
    </row>
    <row r="11" spans="1:12" x14ac:dyDescent="0.2">
      <c r="A11" s="19" t="s">
        <v>199</v>
      </c>
      <c r="B11" s="166" t="s">
        <v>97</v>
      </c>
      <c r="C11" s="167"/>
      <c r="D11" s="19" t="s">
        <v>98</v>
      </c>
      <c r="E11" s="21" t="s">
        <v>88</v>
      </c>
      <c r="F11" s="23">
        <f t="shared" si="0"/>
        <v>6</v>
      </c>
      <c r="G11" s="23">
        <f>Character!$E$8</f>
        <v>4</v>
      </c>
      <c r="H11" s="19">
        <v>2</v>
      </c>
      <c r="I11" s="27">
        <v>0</v>
      </c>
      <c r="J11" s="130"/>
      <c r="K11" s="130"/>
      <c r="L11" s="130"/>
    </row>
    <row r="12" spans="1:12" x14ac:dyDescent="0.2">
      <c r="A12" s="19"/>
      <c r="B12" s="166" t="s">
        <v>99</v>
      </c>
      <c r="C12" s="167"/>
      <c r="D12" s="21"/>
      <c r="E12" s="21" t="s">
        <v>92</v>
      </c>
      <c r="F12" s="23">
        <f t="shared" si="0"/>
        <v>3</v>
      </c>
      <c r="G12" s="23">
        <f>Character!$E$10</f>
        <v>0</v>
      </c>
      <c r="H12" s="19">
        <v>3</v>
      </c>
      <c r="I12" s="27">
        <v>0</v>
      </c>
      <c r="J12" s="130"/>
      <c r="K12" s="130"/>
      <c r="L12" s="130"/>
    </row>
    <row r="13" spans="1:12" x14ac:dyDescent="0.2">
      <c r="A13" s="19"/>
      <c r="B13" s="166" t="s">
        <v>100</v>
      </c>
      <c r="C13" s="167"/>
      <c r="D13" s="19" t="s">
        <v>98</v>
      </c>
      <c r="E13" s="21" t="s">
        <v>88</v>
      </c>
      <c r="F13" s="23">
        <f t="shared" si="0"/>
        <v>4</v>
      </c>
      <c r="G13" s="23">
        <f>Character!$E$8</f>
        <v>4</v>
      </c>
      <c r="H13" s="19"/>
      <c r="I13" s="27">
        <v>0</v>
      </c>
      <c r="J13" s="130"/>
      <c r="K13" s="130"/>
      <c r="L13" s="130"/>
    </row>
    <row r="14" spans="1:12" x14ac:dyDescent="0.2">
      <c r="A14" s="19"/>
      <c r="B14" s="166" t="s">
        <v>101</v>
      </c>
      <c r="C14" s="167"/>
      <c r="D14" s="21"/>
      <c r="E14" s="21" t="s">
        <v>92</v>
      </c>
      <c r="F14" s="23">
        <f t="shared" si="0"/>
        <v>0</v>
      </c>
      <c r="G14" s="23">
        <f>Character!$E$10</f>
        <v>0</v>
      </c>
      <c r="H14" s="19"/>
      <c r="I14" s="27">
        <v>0</v>
      </c>
      <c r="J14" s="130"/>
      <c r="K14" s="130"/>
      <c r="L14" s="130"/>
    </row>
    <row r="15" spans="1:12" x14ac:dyDescent="0.2">
      <c r="A15" s="19"/>
      <c r="B15" s="166" t="s">
        <v>102</v>
      </c>
      <c r="C15" s="167"/>
      <c r="D15" s="21"/>
      <c r="E15" s="21" t="s">
        <v>27</v>
      </c>
      <c r="F15" s="23">
        <f t="shared" si="0"/>
        <v>2</v>
      </c>
      <c r="G15" s="23">
        <f>Character!$E$6</f>
        <v>2</v>
      </c>
      <c r="H15" s="19"/>
      <c r="I15" s="27">
        <v>0</v>
      </c>
      <c r="J15" s="130"/>
      <c r="K15" s="130"/>
      <c r="L15" s="130"/>
    </row>
    <row r="16" spans="1:12" x14ac:dyDescent="0.2">
      <c r="A16" s="19"/>
      <c r="B16" s="166" t="s">
        <v>103</v>
      </c>
      <c r="C16" s="167"/>
      <c r="D16" s="21"/>
      <c r="E16" s="21" t="s">
        <v>88</v>
      </c>
      <c r="F16" s="23">
        <f t="shared" si="0"/>
        <v>4</v>
      </c>
      <c r="G16" s="23">
        <f>Character!$E$8</f>
        <v>4</v>
      </c>
      <c r="H16" s="19"/>
      <c r="I16" s="27">
        <v>0</v>
      </c>
      <c r="J16" s="130"/>
      <c r="K16" s="130"/>
      <c r="L16" s="130"/>
    </row>
    <row r="17" spans="1:12" x14ac:dyDescent="0.2">
      <c r="A17" s="19"/>
      <c r="B17" s="166" t="s">
        <v>104</v>
      </c>
      <c r="C17" s="167"/>
      <c r="D17" s="21"/>
      <c r="E17" s="21" t="s">
        <v>92</v>
      </c>
      <c r="F17" s="23">
        <f t="shared" si="0"/>
        <v>0</v>
      </c>
      <c r="G17" s="23">
        <f>Character!$E$10</f>
        <v>0</v>
      </c>
      <c r="H17" s="19"/>
      <c r="I17" s="27">
        <v>0</v>
      </c>
      <c r="J17" s="147"/>
      <c r="K17" s="181"/>
      <c r="L17" s="148"/>
    </row>
    <row r="18" spans="1:12" x14ac:dyDescent="0.2">
      <c r="A18" s="19"/>
      <c r="B18" s="166" t="s">
        <v>105</v>
      </c>
      <c r="C18" s="167"/>
      <c r="D18" s="19" t="s">
        <v>98</v>
      </c>
      <c r="E18" s="21" t="s">
        <v>92</v>
      </c>
      <c r="F18" s="23">
        <f t="shared" si="0"/>
        <v>0</v>
      </c>
      <c r="G18" s="23">
        <f>Character!$E$10</f>
        <v>0</v>
      </c>
      <c r="H18" s="19"/>
      <c r="I18" s="27">
        <v>0</v>
      </c>
      <c r="J18" s="130"/>
      <c r="K18" s="130"/>
      <c r="L18" s="130"/>
    </row>
    <row r="19" spans="1:12" x14ac:dyDescent="0.2">
      <c r="A19" s="19"/>
      <c r="B19" s="166" t="s">
        <v>106</v>
      </c>
      <c r="C19" s="167"/>
      <c r="D19" s="21"/>
      <c r="E19" s="21" t="s">
        <v>107</v>
      </c>
      <c r="F19" s="23">
        <f t="shared" si="0"/>
        <v>0</v>
      </c>
      <c r="G19" s="23">
        <f>Character!$E$9</f>
        <v>0</v>
      </c>
      <c r="H19" s="19"/>
      <c r="I19" s="27">
        <v>0</v>
      </c>
      <c r="J19" s="130"/>
      <c r="K19" s="130"/>
      <c r="L19" s="130"/>
    </row>
    <row r="20" spans="1:12" x14ac:dyDescent="0.2">
      <c r="A20" s="19"/>
      <c r="B20" s="166" t="s">
        <v>108</v>
      </c>
      <c r="C20" s="167"/>
      <c r="D20" s="21"/>
      <c r="E20" s="21" t="s">
        <v>27</v>
      </c>
      <c r="F20" s="23">
        <f t="shared" si="0"/>
        <v>2</v>
      </c>
      <c r="G20" s="23">
        <f>Character!$E$6</f>
        <v>2</v>
      </c>
      <c r="H20" s="19"/>
      <c r="I20" s="27">
        <v>0</v>
      </c>
      <c r="J20" s="129"/>
      <c r="K20" s="130"/>
      <c r="L20" s="130"/>
    </row>
    <row r="21" spans="1:12" x14ac:dyDescent="0.2">
      <c r="A21" s="19"/>
      <c r="B21" s="166" t="s">
        <v>109</v>
      </c>
      <c r="C21" s="167"/>
      <c r="D21" s="21"/>
      <c r="E21" s="21" t="s">
        <v>92</v>
      </c>
      <c r="F21" s="23">
        <f t="shared" si="0"/>
        <v>0</v>
      </c>
      <c r="G21" s="23">
        <f>Character!$E$10</f>
        <v>0</v>
      </c>
      <c r="H21" s="19"/>
      <c r="I21" s="27">
        <v>0</v>
      </c>
      <c r="J21" s="130"/>
      <c r="K21" s="130"/>
      <c r="L21" s="130"/>
    </row>
    <row r="22" spans="1:12" x14ac:dyDescent="0.2">
      <c r="A22" s="19"/>
      <c r="B22" s="166" t="s">
        <v>76</v>
      </c>
      <c r="C22" s="167"/>
      <c r="D22" s="21"/>
      <c r="E22" s="21" t="s">
        <v>57</v>
      </c>
      <c r="F22" s="23">
        <f t="shared" si="0"/>
        <v>-1</v>
      </c>
      <c r="G22" s="23">
        <f>Character!$E$5</f>
        <v>-1</v>
      </c>
      <c r="H22" s="19"/>
      <c r="I22" s="27">
        <v>0</v>
      </c>
      <c r="J22" s="182"/>
      <c r="K22" s="130"/>
      <c r="L22" s="130"/>
    </row>
    <row r="23" spans="1:12" x14ac:dyDescent="0.2">
      <c r="A23" s="19" t="s">
        <v>199</v>
      </c>
      <c r="B23" s="169" t="s">
        <v>110</v>
      </c>
      <c r="C23" s="170"/>
      <c r="D23" s="19" t="s">
        <v>98</v>
      </c>
      <c r="E23" s="21" t="s">
        <v>88</v>
      </c>
      <c r="F23" s="23">
        <f t="shared" si="0"/>
        <v>9</v>
      </c>
      <c r="G23" s="23">
        <f>Character!$E$8</f>
        <v>4</v>
      </c>
      <c r="H23" s="19">
        <v>5</v>
      </c>
      <c r="I23" s="27">
        <v>0</v>
      </c>
      <c r="J23" s="130"/>
      <c r="K23" s="130"/>
      <c r="L23" s="130"/>
    </row>
    <row r="24" spans="1:12" x14ac:dyDescent="0.2">
      <c r="A24" s="19" t="s">
        <v>199</v>
      </c>
      <c r="B24" s="168" t="s">
        <v>201</v>
      </c>
      <c r="C24" s="167"/>
      <c r="D24" s="19" t="s">
        <v>98</v>
      </c>
      <c r="E24" s="21" t="s">
        <v>88</v>
      </c>
      <c r="F24" s="23">
        <f>G24+H24+I24</f>
        <v>5</v>
      </c>
      <c r="G24" s="23">
        <f>Character!$E$8</f>
        <v>4</v>
      </c>
      <c r="H24" s="19">
        <v>1</v>
      </c>
      <c r="I24" s="27">
        <v>0</v>
      </c>
      <c r="J24" s="130"/>
      <c r="K24" s="130"/>
      <c r="L24" s="130"/>
    </row>
    <row r="25" spans="1:12" x14ac:dyDescent="0.2">
      <c r="A25" s="19" t="s">
        <v>199</v>
      </c>
      <c r="B25" s="168" t="s">
        <v>211</v>
      </c>
      <c r="C25" s="167"/>
      <c r="D25" s="19" t="s">
        <v>98</v>
      </c>
      <c r="E25" s="21" t="s">
        <v>88</v>
      </c>
      <c r="F25" s="23">
        <f>G25+H25+I25</f>
        <v>5</v>
      </c>
      <c r="G25" s="23">
        <f>Character!$E$8</f>
        <v>4</v>
      </c>
      <c r="H25" s="19">
        <v>1</v>
      </c>
      <c r="I25" s="27">
        <v>0</v>
      </c>
      <c r="J25" s="130"/>
      <c r="K25" s="130"/>
      <c r="L25" s="130"/>
    </row>
    <row r="26" spans="1:12" x14ac:dyDescent="0.2">
      <c r="A26" s="19" t="s">
        <v>199</v>
      </c>
      <c r="B26" s="168" t="s">
        <v>202</v>
      </c>
      <c r="C26" s="167"/>
      <c r="D26" s="19" t="s">
        <v>98</v>
      </c>
      <c r="E26" s="21" t="s">
        <v>88</v>
      </c>
      <c r="F26" s="23">
        <f t="shared" si="0"/>
        <v>9</v>
      </c>
      <c r="G26" s="23">
        <f>Character!$E$8</f>
        <v>4</v>
      </c>
      <c r="H26" s="19">
        <v>5</v>
      </c>
      <c r="I26" s="27">
        <v>0</v>
      </c>
      <c r="J26" s="130"/>
      <c r="K26" s="130"/>
      <c r="L26" s="130"/>
    </row>
    <row r="27" spans="1:12" x14ac:dyDescent="0.2">
      <c r="A27" s="19" t="s">
        <v>199</v>
      </c>
      <c r="B27" s="169" t="s">
        <v>212</v>
      </c>
      <c r="C27" s="170"/>
      <c r="D27" s="19" t="s">
        <v>98</v>
      </c>
      <c r="E27" s="21" t="s">
        <v>88</v>
      </c>
      <c r="F27" s="23">
        <f>G27+H27+I27</f>
        <v>6</v>
      </c>
      <c r="G27" s="23">
        <f>Character!$E$8</f>
        <v>4</v>
      </c>
      <c r="H27" s="19">
        <v>2</v>
      </c>
      <c r="I27" s="27">
        <v>0</v>
      </c>
      <c r="J27" s="130"/>
      <c r="K27" s="130"/>
      <c r="L27" s="130"/>
    </row>
    <row r="28" spans="1:12" x14ac:dyDescent="0.2">
      <c r="A28" s="19" t="s">
        <v>199</v>
      </c>
      <c r="B28" s="169" t="s">
        <v>203</v>
      </c>
      <c r="C28" s="170"/>
      <c r="D28" s="19" t="s">
        <v>98</v>
      </c>
      <c r="E28" s="21" t="s">
        <v>88</v>
      </c>
      <c r="F28" s="23">
        <f>G28+H28+I28</f>
        <v>5</v>
      </c>
      <c r="G28" s="23">
        <f>Character!$E$8</f>
        <v>4</v>
      </c>
      <c r="H28" s="19">
        <v>1</v>
      </c>
      <c r="I28" s="27">
        <v>0</v>
      </c>
      <c r="J28" s="130"/>
      <c r="K28" s="130"/>
      <c r="L28" s="130"/>
    </row>
    <row r="29" spans="1:12" x14ac:dyDescent="0.2">
      <c r="A29" s="19" t="s">
        <v>199</v>
      </c>
      <c r="B29" s="168" t="s">
        <v>111</v>
      </c>
      <c r="C29" s="167"/>
      <c r="D29" s="19" t="s">
        <v>98</v>
      </c>
      <c r="E29" s="21" t="s">
        <v>88</v>
      </c>
      <c r="F29" s="23">
        <f>G29+H29+I29</f>
        <v>5</v>
      </c>
      <c r="G29" s="23">
        <f>Character!$E$8</f>
        <v>4</v>
      </c>
      <c r="H29" s="19">
        <v>1</v>
      </c>
      <c r="I29" s="27">
        <v>0</v>
      </c>
      <c r="J29" s="130"/>
      <c r="K29" s="130"/>
      <c r="L29" s="130"/>
    </row>
    <row r="30" spans="1:12" x14ac:dyDescent="0.2">
      <c r="A30" s="19" t="s">
        <v>199</v>
      </c>
      <c r="B30" s="168" t="s">
        <v>204</v>
      </c>
      <c r="C30" s="167"/>
      <c r="D30" s="19" t="s">
        <v>98</v>
      </c>
      <c r="E30" s="21" t="s">
        <v>88</v>
      </c>
      <c r="F30" s="23">
        <f>G30+H30+I30</f>
        <v>9</v>
      </c>
      <c r="G30" s="23">
        <f>Character!$E$8</f>
        <v>4</v>
      </c>
      <c r="H30" s="19">
        <v>5</v>
      </c>
      <c r="I30" s="27">
        <v>0</v>
      </c>
      <c r="J30" s="130"/>
      <c r="K30" s="130"/>
      <c r="L30" s="130"/>
    </row>
    <row r="31" spans="1:12" x14ac:dyDescent="0.2">
      <c r="A31" s="19"/>
      <c r="B31" s="166" t="s">
        <v>112</v>
      </c>
      <c r="C31" s="167"/>
      <c r="D31" s="21"/>
      <c r="E31" s="21" t="s">
        <v>107</v>
      </c>
      <c r="F31" s="23">
        <f t="shared" si="0"/>
        <v>3</v>
      </c>
      <c r="G31" s="23">
        <f>Character!$E$9</f>
        <v>0</v>
      </c>
      <c r="H31" s="19">
        <v>1</v>
      </c>
      <c r="I31" s="27">
        <v>2</v>
      </c>
      <c r="J31" s="130" t="s">
        <v>279</v>
      </c>
      <c r="K31" s="130"/>
      <c r="L31" s="130"/>
    </row>
    <row r="32" spans="1:12" x14ac:dyDescent="0.2">
      <c r="A32" s="19"/>
      <c r="B32" s="21" t="s">
        <v>113</v>
      </c>
      <c r="C32" s="21"/>
      <c r="D32" s="21"/>
      <c r="E32" s="21" t="s">
        <v>27</v>
      </c>
      <c r="F32" s="23">
        <f t="shared" si="0"/>
        <v>2</v>
      </c>
      <c r="G32" s="23">
        <f>Character!$E$6</f>
        <v>2</v>
      </c>
      <c r="H32" s="19"/>
      <c r="I32" s="27">
        <v>0</v>
      </c>
      <c r="J32" s="130"/>
      <c r="K32" s="130"/>
      <c r="L32" s="130"/>
    </row>
    <row r="33" spans="1:12" x14ac:dyDescent="0.2">
      <c r="A33" s="19"/>
      <c r="B33" s="166" t="s">
        <v>114</v>
      </c>
      <c r="C33" s="167"/>
      <c r="D33" s="21"/>
      <c r="E33" s="21" t="s">
        <v>27</v>
      </c>
      <c r="F33" s="23">
        <f t="shared" si="0"/>
        <v>2</v>
      </c>
      <c r="G33" s="23">
        <f>Character!$E$6</f>
        <v>2</v>
      </c>
      <c r="H33" s="19"/>
      <c r="I33" s="27">
        <v>0</v>
      </c>
      <c r="J33" s="130"/>
      <c r="K33" s="130"/>
      <c r="L33" s="130"/>
    </row>
    <row r="34" spans="1:12" x14ac:dyDescent="0.2">
      <c r="A34" s="19"/>
      <c r="B34" s="166" t="s">
        <v>115</v>
      </c>
      <c r="C34" s="167"/>
      <c r="D34" s="21"/>
      <c r="E34" s="21" t="s">
        <v>92</v>
      </c>
      <c r="F34" s="23">
        <f t="shared" si="0"/>
        <v>0</v>
      </c>
      <c r="G34" s="23">
        <f>Character!$E$10</f>
        <v>0</v>
      </c>
      <c r="H34" s="19"/>
      <c r="I34" s="27">
        <v>0</v>
      </c>
      <c r="J34" s="130"/>
      <c r="K34" s="130"/>
      <c r="L34" s="130"/>
    </row>
    <row r="35" spans="1:12" x14ac:dyDescent="0.2">
      <c r="A35" s="19" t="s">
        <v>199</v>
      </c>
      <c r="B35" s="168" t="s">
        <v>200</v>
      </c>
      <c r="C35" s="167"/>
      <c r="D35" s="21"/>
      <c r="E35" s="21" t="s">
        <v>92</v>
      </c>
      <c r="F35" s="23">
        <f>G35+H35+I35</f>
        <v>0</v>
      </c>
      <c r="G35" s="23">
        <f>Character!$E$10</f>
        <v>0</v>
      </c>
      <c r="H35" s="19"/>
      <c r="I35" s="27">
        <v>0</v>
      </c>
      <c r="J35" s="130"/>
      <c r="K35" s="130"/>
      <c r="L35" s="130"/>
    </row>
    <row r="36" spans="1:12" x14ac:dyDescent="0.2">
      <c r="A36" s="19"/>
      <c r="B36" s="166" t="s">
        <v>116</v>
      </c>
      <c r="C36" s="167"/>
      <c r="D36" s="21"/>
      <c r="E36" s="21" t="s">
        <v>27</v>
      </c>
      <c r="F36" s="23">
        <f t="shared" si="0"/>
        <v>2</v>
      </c>
      <c r="G36" s="23">
        <f>Character!$E$6</f>
        <v>2</v>
      </c>
      <c r="H36" s="19"/>
      <c r="I36" s="27">
        <v>0</v>
      </c>
      <c r="J36" s="130"/>
      <c r="K36" s="130"/>
      <c r="L36" s="130"/>
    </row>
    <row r="37" spans="1:12" x14ac:dyDescent="0.2">
      <c r="A37" s="19"/>
      <c r="B37" s="166" t="s">
        <v>117</v>
      </c>
      <c r="C37" s="167"/>
      <c r="D37" s="21"/>
      <c r="E37" s="21" t="s">
        <v>88</v>
      </c>
      <c r="F37" s="23">
        <f t="shared" ref="F37:F46" si="1">G37+H37+I37</f>
        <v>4</v>
      </c>
      <c r="G37" s="23">
        <f>Character!$E$8</f>
        <v>4</v>
      </c>
      <c r="H37" s="19"/>
      <c r="I37" s="27">
        <v>0</v>
      </c>
      <c r="J37" s="130"/>
      <c r="K37" s="130"/>
      <c r="L37" s="130"/>
    </row>
    <row r="38" spans="1:12" x14ac:dyDescent="0.2">
      <c r="A38" s="19"/>
      <c r="B38" s="166" t="s">
        <v>118</v>
      </c>
      <c r="C38" s="167"/>
      <c r="D38" s="21"/>
      <c r="E38" s="21" t="s">
        <v>107</v>
      </c>
      <c r="F38" s="23">
        <f t="shared" si="1"/>
        <v>0</v>
      </c>
      <c r="G38" s="23">
        <f>Character!$E$9</f>
        <v>0</v>
      </c>
      <c r="H38" s="19"/>
      <c r="I38" s="27">
        <v>0</v>
      </c>
      <c r="J38" s="130"/>
      <c r="K38" s="130"/>
      <c r="L38" s="130"/>
    </row>
    <row r="39" spans="1:12" x14ac:dyDescent="0.2">
      <c r="A39" s="19"/>
      <c r="B39" s="166" t="s">
        <v>119</v>
      </c>
      <c r="C39" s="167"/>
      <c r="D39" s="21"/>
      <c r="E39" s="21" t="s">
        <v>27</v>
      </c>
      <c r="F39" s="23">
        <f t="shared" si="1"/>
        <v>2</v>
      </c>
      <c r="G39" s="23">
        <f>Character!$E$6</f>
        <v>2</v>
      </c>
      <c r="H39" s="19"/>
      <c r="I39" s="27">
        <v>0</v>
      </c>
      <c r="J39" s="130"/>
      <c r="K39" s="130"/>
      <c r="L39" s="130"/>
    </row>
    <row r="40" spans="1:12" x14ac:dyDescent="0.2">
      <c r="A40" s="19"/>
      <c r="B40" s="168" t="s">
        <v>120</v>
      </c>
      <c r="C40" s="167"/>
      <c r="D40" s="19" t="s">
        <v>98</v>
      </c>
      <c r="E40" s="21" t="s">
        <v>88</v>
      </c>
      <c r="F40" s="23">
        <f t="shared" si="1"/>
        <v>6</v>
      </c>
      <c r="G40" s="23">
        <f>Character!$E$8</f>
        <v>4</v>
      </c>
      <c r="H40" s="19">
        <v>2</v>
      </c>
      <c r="I40" s="27">
        <v>0</v>
      </c>
      <c r="J40" s="130" t="s">
        <v>275</v>
      </c>
      <c r="K40" s="130"/>
      <c r="L40" s="130"/>
    </row>
    <row r="41" spans="1:12" x14ac:dyDescent="0.2">
      <c r="A41" s="19" t="s">
        <v>199</v>
      </c>
      <c r="B41" s="166" t="s">
        <v>121</v>
      </c>
      <c r="C41" s="167"/>
      <c r="D41" s="21"/>
      <c r="E41" s="21" t="s">
        <v>88</v>
      </c>
      <c r="F41" s="23">
        <f t="shared" si="1"/>
        <v>12</v>
      </c>
      <c r="G41" s="23">
        <f>Character!$E$8</f>
        <v>4</v>
      </c>
      <c r="H41" s="19">
        <v>6</v>
      </c>
      <c r="I41" s="27">
        <v>2</v>
      </c>
      <c r="J41" s="130" t="s">
        <v>353</v>
      </c>
      <c r="K41" s="130"/>
      <c r="L41" s="130"/>
    </row>
    <row r="42" spans="1:12" x14ac:dyDescent="0.2">
      <c r="A42" s="19"/>
      <c r="B42" s="166" t="s">
        <v>122</v>
      </c>
      <c r="C42" s="167"/>
      <c r="D42" s="21"/>
      <c r="E42" s="21" t="s">
        <v>107</v>
      </c>
      <c r="F42" s="23">
        <f t="shared" si="1"/>
        <v>3</v>
      </c>
      <c r="G42" s="23">
        <f>Character!$E$9</f>
        <v>0</v>
      </c>
      <c r="H42" s="19">
        <v>1</v>
      </c>
      <c r="I42" s="27">
        <v>2</v>
      </c>
      <c r="J42" s="130" t="s">
        <v>279</v>
      </c>
      <c r="K42" s="130"/>
      <c r="L42" s="130"/>
    </row>
    <row r="43" spans="1:12" x14ac:dyDescent="0.2">
      <c r="A43" s="19"/>
      <c r="B43" s="166" t="s">
        <v>123</v>
      </c>
      <c r="C43" s="167"/>
      <c r="D43" s="21"/>
      <c r="E43" s="21" t="s">
        <v>107</v>
      </c>
      <c r="F43" s="23">
        <f t="shared" si="1"/>
        <v>0</v>
      </c>
      <c r="G43" s="23">
        <f>Character!$E$9</f>
        <v>0</v>
      </c>
      <c r="H43" s="19"/>
      <c r="I43" s="27">
        <v>0</v>
      </c>
      <c r="J43" s="130"/>
      <c r="K43" s="130"/>
      <c r="L43" s="130"/>
    </row>
    <row r="44" spans="1:12" x14ac:dyDescent="0.2">
      <c r="A44" s="19"/>
      <c r="B44" s="166" t="s">
        <v>124</v>
      </c>
      <c r="C44" s="167"/>
      <c r="D44" s="21"/>
      <c r="E44" s="21" t="s">
        <v>57</v>
      </c>
      <c r="F44" s="23">
        <f t="shared" si="1"/>
        <v>-1</v>
      </c>
      <c r="G44" s="23">
        <f>Character!$E$5</f>
        <v>-1</v>
      </c>
      <c r="H44" s="19"/>
      <c r="I44" s="27">
        <v>0</v>
      </c>
      <c r="J44" s="130"/>
      <c r="K44" s="130"/>
      <c r="L44" s="130"/>
    </row>
    <row r="45" spans="1:12" x14ac:dyDescent="0.2">
      <c r="A45" s="19"/>
      <c r="B45" s="166" t="s">
        <v>90</v>
      </c>
      <c r="C45" s="167"/>
      <c r="D45" s="21"/>
      <c r="E45" s="21" t="s">
        <v>27</v>
      </c>
      <c r="F45" s="23">
        <f t="shared" si="1"/>
        <v>2</v>
      </c>
      <c r="G45" s="23">
        <f>Character!$E$6</f>
        <v>2</v>
      </c>
      <c r="H45" s="19"/>
      <c r="I45" s="27">
        <v>0</v>
      </c>
      <c r="J45" s="130"/>
      <c r="K45" s="130"/>
      <c r="L45" s="130"/>
    </row>
    <row r="46" spans="1:12" x14ac:dyDescent="0.2">
      <c r="A46" s="19"/>
      <c r="B46" s="169" t="s">
        <v>125</v>
      </c>
      <c r="C46" s="170"/>
      <c r="D46" s="19" t="s">
        <v>98</v>
      </c>
      <c r="E46" s="21" t="s">
        <v>92</v>
      </c>
      <c r="F46" s="23">
        <f t="shared" si="1"/>
        <v>0</v>
      </c>
      <c r="G46" s="23">
        <f>Character!$E$10</f>
        <v>0</v>
      </c>
      <c r="H46" s="19"/>
      <c r="I46" s="27">
        <v>0</v>
      </c>
      <c r="J46" s="130"/>
      <c r="K46" s="130"/>
      <c r="L46" s="130"/>
    </row>
    <row r="47" spans="1:12" x14ac:dyDescent="0.2">
      <c r="A47" s="29"/>
      <c r="B47" s="173" t="s">
        <v>126</v>
      </c>
      <c r="C47" s="174"/>
      <c r="D47" s="64"/>
      <c r="E47" s="64" t="s">
        <v>27</v>
      </c>
      <c r="F47" s="65">
        <f t="shared" si="0"/>
        <v>2</v>
      </c>
      <c r="G47" s="65">
        <f>Character!$E$6</f>
        <v>2</v>
      </c>
      <c r="H47" s="29"/>
      <c r="I47" s="27">
        <v>0</v>
      </c>
      <c r="J47" s="183"/>
      <c r="K47" s="183"/>
      <c r="L47" s="183"/>
    </row>
    <row r="48" spans="1:12" x14ac:dyDescent="0.2">
      <c r="A48" s="28"/>
      <c r="B48" s="171" t="s">
        <v>127</v>
      </c>
      <c r="C48" s="172"/>
      <c r="D48" s="30"/>
      <c r="E48" s="30"/>
      <c r="F48" s="31"/>
      <c r="G48" s="31"/>
      <c r="H48" s="28"/>
      <c r="I48" s="28"/>
      <c r="J48" s="130"/>
      <c r="K48" s="130"/>
      <c r="L48" s="130"/>
    </row>
  </sheetData>
  <mergeCells count="90">
    <mergeCell ref="J48:L48"/>
    <mergeCell ref="J36:L36"/>
    <mergeCell ref="J37:L37"/>
    <mergeCell ref="J38:L38"/>
    <mergeCell ref="J39:L39"/>
    <mergeCell ref="J45:L45"/>
    <mergeCell ref="J43:L43"/>
    <mergeCell ref="J44:L44"/>
    <mergeCell ref="J46:L46"/>
    <mergeCell ref="J47:L47"/>
    <mergeCell ref="J23:L23"/>
    <mergeCell ref="J12:L12"/>
    <mergeCell ref="J13:L13"/>
    <mergeCell ref="J14:L14"/>
    <mergeCell ref="J15:L15"/>
    <mergeCell ref="J22:L22"/>
    <mergeCell ref="J19:L19"/>
    <mergeCell ref="J26:L26"/>
    <mergeCell ref="J24:L24"/>
    <mergeCell ref="J41:L41"/>
    <mergeCell ref="J42:L42"/>
    <mergeCell ref="J40:L40"/>
    <mergeCell ref="J32:L32"/>
    <mergeCell ref="J25:L25"/>
    <mergeCell ref="J27:L27"/>
    <mergeCell ref="J31:L31"/>
    <mergeCell ref="J33:L33"/>
    <mergeCell ref="J34:L34"/>
    <mergeCell ref="J35:L35"/>
    <mergeCell ref="J28:L28"/>
    <mergeCell ref="J29:L29"/>
    <mergeCell ref="J30:L30"/>
    <mergeCell ref="J4:L4"/>
    <mergeCell ref="J20:L20"/>
    <mergeCell ref="J21:L21"/>
    <mergeCell ref="J5:L5"/>
    <mergeCell ref="J17:L17"/>
    <mergeCell ref="J16:L16"/>
    <mergeCell ref="J18:L18"/>
    <mergeCell ref="J6:L6"/>
    <mergeCell ref="J7:L7"/>
    <mergeCell ref="J8:L8"/>
    <mergeCell ref="J9:L9"/>
    <mergeCell ref="J10:L10"/>
    <mergeCell ref="J11:L11"/>
    <mergeCell ref="B24:C24"/>
    <mergeCell ref="B20:C20"/>
    <mergeCell ref="B40:C40"/>
    <mergeCell ref="B4:C4"/>
    <mergeCell ref="B17:C17"/>
    <mergeCell ref="B18:C18"/>
    <mergeCell ref="B33:C33"/>
    <mergeCell ref="B13:C13"/>
    <mergeCell ref="B14:C14"/>
    <mergeCell ref="B15:C15"/>
    <mergeCell ref="B16:C16"/>
    <mergeCell ref="B29:C29"/>
    <mergeCell ref="B30:C30"/>
    <mergeCell ref="B48:C48"/>
    <mergeCell ref="B12:C12"/>
    <mergeCell ref="B19:C19"/>
    <mergeCell ref="B5:C5"/>
    <mergeCell ref="B28:C28"/>
    <mergeCell ref="B25:C25"/>
    <mergeCell ref="B27:C27"/>
    <mergeCell ref="B47:C47"/>
    <mergeCell ref="B6:C6"/>
    <mergeCell ref="B7:C7"/>
    <mergeCell ref="B8:C8"/>
    <mergeCell ref="B9:C9"/>
    <mergeCell ref="B10:C10"/>
    <mergeCell ref="B21:C21"/>
    <mergeCell ref="B22:C22"/>
    <mergeCell ref="B23:C23"/>
    <mergeCell ref="A1:C3"/>
    <mergeCell ref="B31:C31"/>
    <mergeCell ref="B26:C26"/>
    <mergeCell ref="B46:C46"/>
    <mergeCell ref="B38:C38"/>
    <mergeCell ref="B39:C39"/>
    <mergeCell ref="B41:C41"/>
    <mergeCell ref="B42:C42"/>
    <mergeCell ref="B43:C43"/>
    <mergeCell ref="B44:C44"/>
    <mergeCell ref="B34:C34"/>
    <mergeCell ref="B35:C35"/>
    <mergeCell ref="B36:C36"/>
    <mergeCell ref="B45:C45"/>
    <mergeCell ref="B37:C37"/>
    <mergeCell ref="B11:C11"/>
  </mergeCells>
  <pageMargins left="0.7" right="0.7" top="0.75" bottom="0.75" header="0.3" footer="0.3"/>
  <pageSetup orientation="portrait" r:id="rId1"/>
  <ignoredErrors>
    <ignoredError sqref="G12 G4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3"/>
  <sheetViews>
    <sheetView showRuler="0" view="pageLayout" topLeftCell="A28" zoomScaleNormal="160" workbookViewId="0">
      <selection activeCell="A43" sqref="A43"/>
    </sheetView>
  </sheetViews>
  <sheetFormatPr defaultColWidth="8.7109375" defaultRowHeight="10.199999999999999" x14ac:dyDescent="0.2"/>
  <cols>
    <col min="1" max="1" width="9.28515625" customWidth="1"/>
  </cols>
  <sheetData>
    <row r="1" spans="1:13" ht="15.6" x14ac:dyDescent="0.3">
      <c r="A1" s="187" t="s">
        <v>128</v>
      </c>
      <c r="B1" s="187"/>
      <c r="C1" s="187"/>
      <c r="D1" s="187"/>
      <c r="E1" s="38"/>
      <c r="F1" s="38"/>
      <c r="G1" s="38"/>
      <c r="H1" s="38"/>
      <c r="I1" s="38"/>
    </row>
    <row r="2" spans="1:13" x14ac:dyDescent="0.2">
      <c r="A2" s="43" t="s">
        <v>129</v>
      </c>
      <c r="B2" s="9" t="s">
        <v>85</v>
      </c>
      <c r="C2" s="43" t="s">
        <v>130</v>
      </c>
      <c r="D2" s="9"/>
      <c r="E2" s="9" t="s">
        <v>16</v>
      </c>
      <c r="F2" s="9"/>
      <c r="G2" s="9"/>
      <c r="H2" s="9"/>
      <c r="I2" s="9"/>
      <c r="J2" s="9"/>
      <c r="K2" s="43" t="s">
        <v>131</v>
      </c>
      <c r="L2" s="43" t="s">
        <v>42</v>
      </c>
    </row>
    <row r="3" spans="1:13" x14ac:dyDescent="0.2">
      <c r="A3" s="9" t="s">
        <v>132</v>
      </c>
      <c r="B3" s="9" t="s">
        <v>133</v>
      </c>
      <c r="C3" s="9">
        <f>SUMIF($L$7:$L$41,"Carry",$K$7:$K$41)</f>
        <v>11</v>
      </c>
      <c r="D3" s="9"/>
      <c r="E3" s="43">
        <f>C3+C4</f>
        <v>30</v>
      </c>
      <c r="F3" s="9"/>
      <c r="G3" s="9"/>
      <c r="H3" s="9"/>
      <c r="I3" s="9"/>
      <c r="J3" s="9"/>
      <c r="K3" s="9" t="s">
        <v>74</v>
      </c>
      <c r="L3" s="9">
        <v>26</v>
      </c>
    </row>
    <row r="4" spans="1:13" x14ac:dyDescent="0.2">
      <c r="A4" s="9" t="s">
        <v>214</v>
      </c>
      <c r="B4" s="9" t="s">
        <v>134</v>
      </c>
      <c r="C4" s="9">
        <f>SUMIF($L$7:$L$41,"Pack",$K$7:$K$41)</f>
        <v>19</v>
      </c>
      <c r="D4" s="9"/>
      <c r="E4" s="9"/>
      <c r="F4" s="9"/>
      <c r="G4" s="9"/>
      <c r="H4" s="9"/>
      <c r="I4" s="9"/>
      <c r="J4" s="9"/>
      <c r="K4" s="9" t="s">
        <v>135</v>
      </c>
      <c r="L4" s="9">
        <v>53</v>
      </c>
    </row>
    <row r="5" spans="1:13" s="36" customFormat="1" x14ac:dyDescent="0.2">
      <c r="A5" s="9" t="s">
        <v>136</v>
      </c>
      <c r="B5" s="9" t="s">
        <v>136</v>
      </c>
      <c r="C5" s="9">
        <f>SUMIF($L$7:$L$41,"Horse",$K$7:$K$41)</f>
        <v>0</v>
      </c>
      <c r="D5" s="9"/>
      <c r="E5" s="9"/>
      <c r="F5" s="9"/>
      <c r="G5" s="9"/>
      <c r="H5" s="9"/>
      <c r="I5" s="9"/>
      <c r="J5" s="66"/>
      <c r="K5" s="9" t="s">
        <v>137</v>
      </c>
      <c r="L5" s="9">
        <v>80</v>
      </c>
      <c r="M5"/>
    </row>
    <row r="6" spans="1:13" ht="20.399999999999999" x14ac:dyDescent="0.2">
      <c r="A6" s="1" t="s">
        <v>138</v>
      </c>
      <c r="B6" s="192" t="s">
        <v>139</v>
      </c>
      <c r="C6" s="193"/>
      <c r="D6" s="192" t="s">
        <v>140</v>
      </c>
      <c r="E6" s="194"/>
      <c r="F6" s="194"/>
      <c r="G6" s="193"/>
      <c r="H6" s="3" t="s">
        <v>141</v>
      </c>
      <c r="I6" s="3" t="s">
        <v>142</v>
      </c>
      <c r="J6" s="35" t="s">
        <v>143</v>
      </c>
      <c r="K6" s="35" t="s">
        <v>144</v>
      </c>
      <c r="L6" s="3" t="s">
        <v>145</v>
      </c>
    </row>
    <row r="7" spans="1:13" x14ac:dyDescent="0.2">
      <c r="A7" s="112" t="s">
        <v>146</v>
      </c>
      <c r="B7" s="188" t="s">
        <v>147</v>
      </c>
      <c r="C7" s="189"/>
      <c r="D7" s="188"/>
      <c r="E7" s="190"/>
      <c r="F7" s="190"/>
      <c r="G7" s="189"/>
      <c r="H7" s="113"/>
      <c r="I7" s="113">
        <v>0</v>
      </c>
      <c r="J7" s="113">
        <v>0</v>
      </c>
      <c r="K7" s="113">
        <f t="shared" ref="K7:K39" si="0">I7*J7</f>
        <v>0</v>
      </c>
      <c r="L7" s="113" t="s">
        <v>133</v>
      </c>
    </row>
    <row r="8" spans="1:13" x14ac:dyDescent="0.2">
      <c r="A8" s="112" t="s">
        <v>148</v>
      </c>
      <c r="B8" s="188" t="s">
        <v>147</v>
      </c>
      <c r="C8" s="189"/>
      <c r="D8" s="188"/>
      <c r="E8" s="190"/>
      <c r="F8" s="190"/>
      <c r="G8" s="189"/>
      <c r="H8" s="113"/>
      <c r="I8" s="113">
        <v>0</v>
      </c>
      <c r="J8" s="113">
        <v>0</v>
      </c>
      <c r="K8" s="113">
        <f t="shared" si="0"/>
        <v>0</v>
      </c>
      <c r="L8" s="113" t="s">
        <v>133</v>
      </c>
    </row>
    <row r="9" spans="1:13" x14ac:dyDescent="0.2">
      <c r="A9" s="112" t="s">
        <v>149</v>
      </c>
      <c r="B9" s="188" t="s">
        <v>147</v>
      </c>
      <c r="C9" s="189"/>
      <c r="D9" s="188"/>
      <c r="E9" s="190"/>
      <c r="F9" s="190"/>
      <c r="G9" s="189"/>
      <c r="H9" s="113"/>
      <c r="I9" s="113">
        <v>0</v>
      </c>
      <c r="J9" s="113">
        <v>0</v>
      </c>
      <c r="K9" s="113">
        <f t="shared" si="0"/>
        <v>0</v>
      </c>
      <c r="L9" s="113" t="s">
        <v>133</v>
      </c>
    </row>
    <row r="10" spans="1:13" ht="28.2" customHeight="1" x14ac:dyDescent="0.2">
      <c r="A10" s="112" t="s">
        <v>150</v>
      </c>
      <c r="B10" s="188" t="s">
        <v>244</v>
      </c>
      <c r="C10" s="189"/>
      <c r="D10" s="188" t="s">
        <v>243</v>
      </c>
      <c r="E10" s="190"/>
      <c r="F10" s="190"/>
      <c r="G10" s="189"/>
      <c r="H10" s="113"/>
      <c r="I10" s="113">
        <v>1</v>
      </c>
      <c r="J10" s="113">
        <v>0</v>
      </c>
      <c r="K10" s="113">
        <f t="shared" si="0"/>
        <v>0</v>
      </c>
      <c r="L10" s="113" t="s">
        <v>133</v>
      </c>
    </row>
    <row r="11" spans="1:13" ht="10.050000000000001" customHeight="1" x14ac:dyDescent="0.2">
      <c r="A11" s="112" t="s">
        <v>151</v>
      </c>
      <c r="B11" s="188" t="s">
        <v>147</v>
      </c>
      <c r="C11" s="189"/>
      <c r="D11" s="188"/>
      <c r="E11" s="190"/>
      <c r="F11" s="190"/>
      <c r="G11" s="189"/>
      <c r="H11" s="113"/>
      <c r="I11" s="113">
        <v>0</v>
      </c>
      <c r="J11" s="113">
        <v>0</v>
      </c>
      <c r="K11" s="113">
        <f>I11*J11</f>
        <v>0</v>
      </c>
      <c r="L11" s="113" t="s">
        <v>133</v>
      </c>
    </row>
    <row r="12" spans="1:13" x14ac:dyDescent="0.2">
      <c r="A12" s="112" t="s">
        <v>152</v>
      </c>
      <c r="B12" s="188" t="s">
        <v>147</v>
      </c>
      <c r="C12" s="189"/>
      <c r="D12" s="188"/>
      <c r="E12" s="190"/>
      <c r="F12" s="190"/>
      <c r="G12" s="189"/>
      <c r="H12" s="113"/>
      <c r="I12" s="113">
        <v>0</v>
      </c>
      <c r="J12" s="113">
        <v>0</v>
      </c>
      <c r="K12" s="113">
        <f t="shared" si="0"/>
        <v>0</v>
      </c>
      <c r="L12" s="113" t="s">
        <v>133</v>
      </c>
    </row>
    <row r="13" spans="1:13" ht="133.19999999999999" customHeight="1" x14ac:dyDescent="0.2">
      <c r="A13" s="112" t="s">
        <v>153</v>
      </c>
      <c r="B13" s="188" t="s">
        <v>318</v>
      </c>
      <c r="C13" s="189"/>
      <c r="D13" s="191" t="s">
        <v>319</v>
      </c>
      <c r="E13" s="190"/>
      <c r="F13" s="190"/>
      <c r="G13" s="189"/>
      <c r="H13" s="113">
        <v>500</v>
      </c>
      <c r="I13" s="113">
        <v>1</v>
      </c>
      <c r="J13" s="113">
        <v>0</v>
      </c>
      <c r="K13" s="113">
        <f t="shared" si="0"/>
        <v>0</v>
      </c>
      <c r="L13" s="113" t="s">
        <v>133</v>
      </c>
    </row>
    <row r="14" spans="1:13" x14ac:dyDescent="0.2">
      <c r="A14" s="112" t="s">
        <v>154</v>
      </c>
      <c r="B14" s="188" t="s">
        <v>147</v>
      </c>
      <c r="C14" s="189"/>
      <c r="D14" s="188"/>
      <c r="E14" s="190"/>
      <c r="F14" s="190"/>
      <c r="G14" s="189"/>
      <c r="H14" s="113"/>
      <c r="I14" s="113">
        <v>0</v>
      </c>
      <c r="J14" s="113">
        <v>0</v>
      </c>
      <c r="K14" s="113">
        <f t="shared" si="0"/>
        <v>0</v>
      </c>
      <c r="L14" s="113" t="s">
        <v>133</v>
      </c>
    </row>
    <row r="15" spans="1:13" x14ac:dyDescent="0.2">
      <c r="A15" s="112" t="s">
        <v>155</v>
      </c>
      <c r="B15" s="188" t="s">
        <v>147</v>
      </c>
      <c r="C15" s="189"/>
      <c r="D15" s="188"/>
      <c r="E15" s="190"/>
      <c r="F15" s="190"/>
      <c r="G15" s="189"/>
      <c r="H15" s="113"/>
      <c r="I15" s="113">
        <v>0</v>
      </c>
      <c r="J15" s="113">
        <v>1</v>
      </c>
      <c r="K15" s="113">
        <f t="shared" si="0"/>
        <v>0</v>
      </c>
      <c r="L15" s="113" t="s">
        <v>133</v>
      </c>
    </row>
    <row r="16" spans="1:13" ht="10.050000000000001" customHeight="1" x14ac:dyDescent="0.2">
      <c r="A16" s="112" t="s">
        <v>156</v>
      </c>
      <c r="B16" s="188" t="s">
        <v>147</v>
      </c>
      <c r="C16" s="189"/>
      <c r="D16" s="191"/>
      <c r="E16" s="190"/>
      <c r="F16" s="190"/>
      <c r="G16" s="189"/>
      <c r="H16" s="113"/>
      <c r="I16" s="113">
        <v>0</v>
      </c>
      <c r="J16" s="113">
        <v>0</v>
      </c>
      <c r="K16" s="113">
        <f t="shared" si="0"/>
        <v>0</v>
      </c>
      <c r="L16" s="113" t="s">
        <v>133</v>
      </c>
    </row>
    <row r="17" spans="1:12" x14ac:dyDescent="0.2">
      <c r="A17" s="112" t="s">
        <v>157</v>
      </c>
      <c r="B17" s="188" t="s">
        <v>147</v>
      </c>
      <c r="C17" s="189"/>
      <c r="D17" s="188"/>
      <c r="E17" s="190"/>
      <c r="F17" s="190"/>
      <c r="G17" s="189"/>
      <c r="H17" s="113"/>
      <c r="I17" s="113">
        <v>0</v>
      </c>
      <c r="J17" s="113">
        <v>0</v>
      </c>
      <c r="K17" s="113">
        <f t="shared" si="0"/>
        <v>0</v>
      </c>
      <c r="L17" s="113" t="s">
        <v>133</v>
      </c>
    </row>
    <row r="18" spans="1:12" ht="10.050000000000001" customHeight="1" x14ac:dyDescent="0.2">
      <c r="A18" s="112" t="s">
        <v>158</v>
      </c>
      <c r="B18" s="188" t="s">
        <v>147</v>
      </c>
      <c r="C18" s="189"/>
      <c r="D18" s="191"/>
      <c r="E18" s="190"/>
      <c r="F18" s="190"/>
      <c r="G18" s="189"/>
      <c r="H18" s="113"/>
      <c r="I18" s="113">
        <v>0</v>
      </c>
      <c r="J18" s="113">
        <v>0</v>
      </c>
      <c r="K18" s="113">
        <f t="shared" si="0"/>
        <v>0</v>
      </c>
      <c r="L18" s="113" t="s">
        <v>133</v>
      </c>
    </row>
    <row r="19" spans="1:12" ht="40.799999999999997" customHeight="1" x14ac:dyDescent="0.2">
      <c r="A19" s="2" t="s">
        <v>159</v>
      </c>
      <c r="B19" s="184" t="s">
        <v>308</v>
      </c>
      <c r="C19" s="185"/>
      <c r="D19" s="184" t="s">
        <v>343</v>
      </c>
      <c r="E19" s="186"/>
      <c r="F19" s="186"/>
      <c r="G19" s="185"/>
      <c r="H19" s="4"/>
      <c r="I19" s="5">
        <v>1</v>
      </c>
      <c r="J19" s="6">
        <v>0</v>
      </c>
      <c r="K19" s="9">
        <f t="shared" si="0"/>
        <v>0</v>
      </c>
      <c r="L19" s="9" t="s">
        <v>79</v>
      </c>
    </row>
    <row r="20" spans="1:12" x14ac:dyDescent="0.2">
      <c r="A20" s="2" t="s">
        <v>159</v>
      </c>
      <c r="B20" s="184" t="s">
        <v>246</v>
      </c>
      <c r="C20" s="185"/>
      <c r="D20" s="184" t="s">
        <v>247</v>
      </c>
      <c r="E20" s="186"/>
      <c r="F20" s="186"/>
      <c r="G20" s="185"/>
      <c r="H20" s="4"/>
      <c r="I20" s="5">
        <v>1</v>
      </c>
      <c r="J20" s="6">
        <v>2</v>
      </c>
      <c r="K20" s="9">
        <f t="shared" ref="K20" si="1">I20*J20</f>
        <v>2</v>
      </c>
      <c r="L20" s="9" t="s">
        <v>133</v>
      </c>
    </row>
    <row r="21" spans="1:12" x14ac:dyDescent="0.2">
      <c r="A21" s="2" t="s">
        <v>340</v>
      </c>
      <c r="B21" s="184" t="s">
        <v>246</v>
      </c>
      <c r="C21" s="185"/>
      <c r="D21" s="184" t="s">
        <v>251</v>
      </c>
      <c r="E21" s="186"/>
      <c r="F21" s="186"/>
      <c r="G21" s="185"/>
      <c r="H21" s="4"/>
      <c r="I21" s="5">
        <v>1</v>
      </c>
      <c r="J21" s="6">
        <v>3</v>
      </c>
      <c r="K21" s="9">
        <f t="shared" ref="K21" si="2">I21*J21</f>
        <v>3</v>
      </c>
      <c r="L21" s="9" t="s">
        <v>134</v>
      </c>
    </row>
    <row r="22" spans="1:12" ht="99.6" customHeight="1" x14ac:dyDescent="0.2">
      <c r="A22" s="2" t="s">
        <v>340</v>
      </c>
      <c r="B22" s="184" t="s">
        <v>246</v>
      </c>
      <c r="C22" s="185"/>
      <c r="D22" s="184" t="s">
        <v>310</v>
      </c>
      <c r="E22" s="186"/>
      <c r="F22" s="186"/>
      <c r="G22" s="185"/>
      <c r="H22" s="4"/>
      <c r="I22" s="5">
        <v>1</v>
      </c>
      <c r="J22" s="6">
        <v>3</v>
      </c>
      <c r="K22" s="9">
        <f t="shared" ref="K22" si="3">I22*J22</f>
        <v>3</v>
      </c>
      <c r="L22" s="9" t="s">
        <v>134</v>
      </c>
    </row>
    <row r="23" spans="1:12" x14ac:dyDescent="0.2">
      <c r="A23" s="2" t="s">
        <v>159</v>
      </c>
      <c r="B23" s="184" t="s">
        <v>252</v>
      </c>
      <c r="C23" s="185"/>
      <c r="D23" s="184" t="s">
        <v>253</v>
      </c>
      <c r="E23" s="186"/>
      <c r="F23" s="186"/>
      <c r="G23" s="185"/>
      <c r="H23" s="4"/>
      <c r="I23" s="5">
        <v>1</v>
      </c>
      <c r="J23" s="6">
        <v>2</v>
      </c>
      <c r="K23" s="9">
        <f t="shared" ref="K23" si="4">I23*J23</f>
        <v>2</v>
      </c>
      <c r="L23" s="9" t="s">
        <v>134</v>
      </c>
    </row>
    <row r="24" spans="1:12" x14ac:dyDescent="0.2">
      <c r="A24" s="2" t="s">
        <v>160</v>
      </c>
      <c r="B24" s="184" t="s">
        <v>161</v>
      </c>
      <c r="C24" s="185"/>
      <c r="D24" s="184" t="s">
        <v>161</v>
      </c>
      <c r="E24" s="186"/>
      <c r="F24" s="186"/>
      <c r="G24" s="185"/>
      <c r="H24" s="4"/>
      <c r="I24" s="5">
        <v>1</v>
      </c>
      <c r="J24" s="6">
        <v>5</v>
      </c>
      <c r="K24" s="9">
        <f>I24*J24</f>
        <v>5</v>
      </c>
      <c r="L24" s="9" t="s">
        <v>134</v>
      </c>
    </row>
    <row r="25" spans="1:12" ht="84" customHeight="1" x14ac:dyDescent="0.2">
      <c r="A25" s="2" t="s">
        <v>162</v>
      </c>
      <c r="B25" s="184" t="s">
        <v>213</v>
      </c>
      <c r="C25" s="185"/>
      <c r="D25" s="184" t="s">
        <v>309</v>
      </c>
      <c r="E25" s="186"/>
      <c r="F25" s="186"/>
      <c r="G25" s="185"/>
      <c r="H25" s="4"/>
      <c r="I25" s="5">
        <v>1</v>
      </c>
      <c r="J25" s="6">
        <v>0</v>
      </c>
      <c r="K25" s="9">
        <f t="shared" si="0"/>
        <v>0</v>
      </c>
      <c r="L25" s="9" t="s">
        <v>133</v>
      </c>
    </row>
    <row r="26" spans="1:12" ht="10.050000000000001" customHeight="1" x14ac:dyDescent="0.2">
      <c r="A26" s="2" t="s">
        <v>18</v>
      </c>
      <c r="B26" s="184" t="s">
        <v>349</v>
      </c>
      <c r="C26" s="185"/>
      <c r="D26" s="184" t="s">
        <v>351</v>
      </c>
      <c r="E26" s="186"/>
      <c r="F26" s="186"/>
      <c r="G26" s="185"/>
      <c r="H26" s="4"/>
      <c r="I26" s="5">
        <v>1</v>
      </c>
      <c r="J26" s="6">
        <v>0</v>
      </c>
      <c r="K26" s="9">
        <f t="shared" ref="K26" si="5">I26*J26</f>
        <v>0</v>
      </c>
      <c r="L26" s="9" t="s">
        <v>133</v>
      </c>
    </row>
    <row r="27" spans="1:12" ht="10.050000000000001" customHeight="1" x14ac:dyDescent="0.2">
      <c r="A27" s="2" t="s">
        <v>18</v>
      </c>
      <c r="B27" s="184" t="s">
        <v>350</v>
      </c>
      <c r="C27" s="185"/>
      <c r="D27" s="184" t="s">
        <v>352</v>
      </c>
      <c r="E27" s="186"/>
      <c r="F27" s="186"/>
      <c r="G27" s="185"/>
      <c r="H27" s="4"/>
      <c r="I27" s="5">
        <v>1</v>
      </c>
      <c r="J27" s="6">
        <v>0</v>
      </c>
      <c r="K27" s="9">
        <f t="shared" si="0"/>
        <v>0</v>
      </c>
      <c r="L27" s="9" t="s">
        <v>133</v>
      </c>
    </row>
    <row r="28" spans="1:12" ht="10.050000000000001" customHeight="1" x14ac:dyDescent="0.2">
      <c r="A28" s="2" t="s">
        <v>58</v>
      </c>
      <c r="B28" s="184" t="s">
        <v>345</v>
      </c>
      <c r="C28" s="185"/>
      <c r="D28" s="184" t="s">
        <v>346</v>
      </c>
      <c r="E28" s="186"/>
      <c r="F28" s="186"/>
      <c r="G28" s="185"/>
      <c r="H28" s="4"/>
      <c r="I28" s="5">
        <v>1</v>
      </c>
      <c r="J28" s="6">
        <v>1</v>
      </c>
      <c r="K28" s="9">
        <f t="shared" ref="K28" si="6">I28*J28</f>
        <v>1</v>
      </c>
      <c r="L28" s="9" t="s">
        <v>133</v>
      </c>
    </row>
    <row r="29" spans="1:12" ht="10.050000000000001" customHeight="1" x14ac:dyDescent="0.2">
      <c r="A29" s="2" t="s">
        <v>58</v>
      </c>
      <c r="B29" s="184" t="s">
        <v>347</v>
      </c>
      <c r="C29" s="185"/>
      <c r="D29" s="184" t="s">
        <v>348</v>
      </c>
      <c r="E29" s="186"/>
      <c r="F29" s="186"/>
      <c r="G29" s="185"/>
      <c r="H29" s="4"/>
      <c r="I29" s="5">
        <v>1</v>
      </c>
      <c r="J29" s="6">
        <v>5</v>
      </c>
      <c r="K29" s="9">
        <f t="shared" si="0"/>
        <v>5</v>
      </c>
      <c r="L29" s="9" t="s">
        <v>133</v>
      </c>
    </row>
    <row r="30" spans="1:12" ht="10.050000000000001" customHeight="1" x14ac:dyDescent="0.2">
      <c r="A30" s="2" t="s">
        <v>163</v>
      </c>
      <c r="B30" s="184" t="s">
        <v>341</v>
      </c>
      <c r="C30" s="185"/>
      <c r="D30" s="184" t="s">
        <v>344</v>
      </c>
      <c r="E30" s="186"/>
      <c r="F30" s="186"/>
      <c r="G30" s="185"/>
      <c r="H30" s="4"/>
      <c r="I30" s="5">
        <v>1</v>
      </c>
      <c r="J30" s="6">
        <v>3</v>
      </c>
      <c r="K30" s="9">
        <f t="shared" ref="K30" si="7">I30*J30</f>
        <v>3</v>
      </c>
      <c r="L30" s="9" t="s">
        <v>133</v>
      </c>
    </row>
    <row r="31" spans="1:12" ht="10.050000000000001" customHeight="1" x14ac:dyDescent="0.2">
      <c r="A31" s="2" t="s">
        <v>163</v>
      </c>
      <c r="B31" s="184" t="s">
        <v>164</v>
      </c>
      <c r="C31" s="185"/>
      <c r="D31" s="184" t="s">
        <v>254</v>
      </c>
      <c r="E31" s="186"/>
      <c r="F31" s="186"/>
      <c r="G31" s="185"/>
      <c r="H31" s="4"/>
      <c r="I31" s="5">
        <v>1</v>
      </c>
      <c r="J31" s="6">
        <v>0</v>
      </c>
      <c r="K31" s="9">
        <f t="shared" si="0"/>
        <v>0</v>
      </c>
      <c r="L31" s="9" t="s">
        <v>134</v>
      </c>
    </row>
    <row r="32" spans="1:12" x14ac:dyDescent="0.2">
      <c r="A32" s="2" t="s">
        <v>165</v>
      </c>
      <c r="B32" s="184" t="s">
        <v>166</v>
      </c>
      <c r="C32" s="185"/>
      <c r="D32" s="184" t="s">
        <v>342</v>
      </c>
      <c r="E32" s="186"/>
      <c r="F32" s="186"/>
      <c r="G32" s="185"/>
      <c r="H32" s="4"/>
      <c r="I32" s="5">
        <v>2</v>
      </c>
      <c r="J32" s="6">
        <v>1</v>
      </c>
      <c r="K32" s="9">
        <f t="shared" si="0"/>
        <v>2</v>
      </c>
      <c r="L32" s="9" t="s">
        <v>134</v>
      </c>
    </row>
    <row r="33" spans="1:12" x14ac:dyDescent="0.2">
      <c r="A33" s="2" t="s">
        <v>165</v>
      </c>
      <c r="B33" s="184" t="s">
        <v>167</v>
      </c>
      <c r="C33" s="185"/>
      <c r="D33" s="184" t="s">
        <v>168</v>
      </c>
      <c r="E33" s="186"/>
      <c r="F33" s="186"/>
      <c r="G33" s="185"/>
      <c r="H33" s="4"/>
      <c r="I33" s="5">
        <v>1</v>
      </c>
      <c r="J33" s="6">
        <v>4</v>
      </c>
      <c r="K33" s="9">
        <f>I33*J33</f>
        <v>4</v>
      </c>
      <c r="L33" s="9" t="s">
        <v>134</v>
      </c>
    </row>
    <row r="34" spans="1:12" ht="19.5" customHeight="1" x14ac:dyDescent="0.2">
      <c r="A34" s="2" t="s">
        <v>169</v>
      </c>
      <c r="B34" s="184" t="s">
        <v>170</v>
      </c>
      <c r="C34" s="185"/>
      <c r="D34" s="184"/>
      <c r="E34" s="186"/>
      <c r="F34" s="186"/>
      <c r="G34" s="185"/>
      <c r="H34" s="4"/>
      <c r="I34" s="5">
        <v>0</v>
      </c>
      <c r="J34" s="6">
        <v>1</v>
      </c>
      <c r="K34" s="9">
        <f t="shared" si="0"/>
        <v>0</v>
      </c>
      <c r="L34" s="9" t="s">
        <v>134</v>
      </c>
    </row>
    <row r="35" spans="1:12" ht="19.5" customHeight="1" x14ac:dyDescent="0.2">
      <c r="A35" s="2" t="s">
        <v>169</v>
      </c>
      <c r="B35" s="184" t="s">
        <v>171</v>
      </c>
      <c r="C35" s="185"/>
      <c r="D35" s="184"/>
      <c r="E35" s="186"/>
      <c r="F35" s="186"/>
      <c r="G35" s="185"/>
      <c r="H35" s="4"/>
      <c r="I35" s="5">
        <v>0</v>
      </c>
      <c r="J35" s="6">
        <v>1</v>
      </c>
      <c r="K35" s="9">
        <f>I35*J35</f>
        <v>0</v>
      </c>
      <c r="L35" s="9" t="s">
        <v>134</v>
      </c>
    </row>
    <row r="36" spans="1:12" ht="19.5" customHeight="1" x14ac:dyDescent="0.2">
      <c r="A36" s="2" t="s">
        <v>169</v>
      </c>
      <c r="B36" s="184" t="s">
        <v>172</v>
      </c>
      <c r="C36" s="185"/>
      <c r="D36" s="184"/>
      <c r="E36" s="186"/>
      <c r="F36" s="186"/>
      <c r="G36" s="185"/>
      <c r="H36" s="4"/>
      <c r="I36" s="5">
        <v>0</v>
      </c>
      <c r="J36" s="6">
        <v>1</v>
      </c>
      <c r="K36" s="9">
        <f>I36*J36</f>
        <v>0</v>
      </c>
      <c r="L36" s="9" t="s">
        <v>134</v>
      </c>
    </row>
    <row r="37" spans="1:12" x14ac:dyDescent="0.2">
      <c r="A37" s="2" t="s">
        <v>163</v>
      </c>
      <c r="B37" s="184" t="s">
        <v>245</v>
      </c>
      <c r="C37" s="185"/>
      <c r="D37" s="184" t="s">
        <v>250</v>
      </c>
      <c r="E37" s="186"/>
      <c r="F37" s="186"/>
      <c r="G37" s="185"/>
      <c r="H37" s="4"/>
      <c r="I37" s="5">
        <v>0</v>
      </c>
      <c r="J37" s="6">
        <v>1</v>
      </c>
      <c r="K37" s="9">
        <f t="shared" si="0"/>
        <v>0</v>
      </c>
      <c r="L37" s="9" t="s">
        <v>134</v>
      </c>
    </row>
    <row r="38" spans="1:12" x14ac:dyDescent="0.2">
      <c r="A38" s="2" t="s">
        <v>163</v>
      </c>
      <c r="B38" s="184" t="s">
        <v>173</v>
      </c>
      <c r="C38" s="185"/>
      <c r="D38" s="184" t="s">
        <v>249</v>
      </c>
      <c r="E38" s="186"/>
      <c r="F38" s="186"/>
      <c r="G38" s="185"/>
      <c r="H38" s="4"/>
      <c r="I38" s="5">
        <v>0</v>
      </c>
      <c r="J38" s="6">
        <v>1</v>
      </c>
      <c r="K38" s="9">
        <f t="shared" si="0"/>
        <v>0</v>
      </c>
      <c r="L38" s="9" t="s">
        <v>134</v>
      </c>
    </row>
    <row r="39" spans="1:12" x14ac:dyDescent="0.2">
      <c r="A39" s="2" t="s">
        <v>163</v>
      </c>
      <c r="B39" s="184" t="s">
        <v>174</v>
      </c>
      <c r="C39" s="185"/>
      <c r="D39" s="184"/>
      <c r="E39" s="186"/>
      <c r="F39" s="186"/>
      <c r="G39" s="185"/>
      <c r="H39" s="4"/>
      <c r="I39" s="5">
        <v>10</v>
      </c>
      <c r="J39" s="6">
        <v>0</v>
      </c>
      <c r="K39" s="9">
        <f t="shared" si="0"/>
        <v>0</v>
      </c>
      <c r="L39" s="9" t="s">
        <v>134</v>
      </c>
    </row>
    <row r="40" spans="1:12" x14ac:dyDescent="0.2">
      <c r="A40" s="2" t="s">
        <v>175</v>
      </c>
      <c r="B40" s="184"/>
      <c r="C40" s="185"/>
      <c r="D40" s="184"/>
      <c r="E40" s="186"/>
      <c r="F40" s="186"/>
      <c r="G40" s="185"/>
      <c r="H40" s="4"/>
      <c r="I40" s="5">
        <v>0</v>
      </c>
      <c r="J40" s="6">
        <v>0</v>
      </c>
      <c r="K40" s="9">
        <f>I40*J40</f>
        <v>0</v>
      </c>
      <c r="L40" s="9" t="s">
        <v>134</v>
      </c>
    </row>
    <row r="41" spans="1:12" x14ac:dyDescent="0.2">
      <c r="A41" s="2" t="s">
        <v>176</v>
      </c>
      <c r="B41" s="184" t="s">
        <v>177</v>
      </c>
      <c r="C41" s="185"/>
      <c r="D41" s="184"/>
      <c r="E41" s="186"/>
      <c r="F41" s="186"/>
      <c r="G41" s="185"/>
      <c r="H41" s="4"/>
      <c r="I41" s="5">
        <v>0</v>
      </c>
      <c r="J41" s="6">
        <v>0.02</v>
      </c>
      <c r="K41" s="9">
        <f>I41*J41</f>
        <v>0</v>
      </c>
      <c r="L41" s="9" t="s">
        <v>134</v>
      </c>
    </row>
    <row r="42" spans="1:12" ht="10.050000000000001" customHeight="1" x14ac:dyDescent="0.2"/>
    <row r="43" spans="1:12" ht="61.2" x14ac:dyDescent="0.2">
      <c r="A43" s="196" t="s">
        <v>354</v>
      </c>
    </row>
  </sheetData>
  <mergeCells count="73">
    <mergeCell ref="B26:C26"/>
    <mergeCell ref="D26:G26"/>
    <mergeCell ref="B29:C29"/>
    <mergeCell ref="D29:G29"/>
    <mergeCell ref="B28:C28"/>
    <mergeCell ref="D28:G28"/>
    <mergeCell ref="B27:C27"/>
    <mergeCell ref="D27:G27"/>
    <mergeCell ref="B13:C13"/>
    <mergeCell ref="B18:C18"/>
    <mergeCell ref="B19:C19"/>
    <mergeCell ref="B21:C21"/>
    <mergeCell ref="D21:G21"/>
    <mergeCell ref="D35:G35"/>
    <mergeCell ref="D18:G18"/>
    <mergeCell ref="B33:C33"/>
    <mergeCell ref="D33:G33"/>
    <mergeCell ref="B24:C24"/>
    <mergeCell ref="B20:C20"/>
    <mergeCell ref="D20:G20"/>
    <mergeCell ref="D24:G24"/>
    <mergeCell ref="B31:C31"/>
    <mergeCell ref="D31:G31"/>
    <mergeCell ref="B32:C32"/>
    <mergeCell ref="D32:G32"/>
    <mergeCell ref="B22:C22"/>
    <mergeCell ref="D22:G22"/>
    <mergeCell ref="B30:C30"/>
    <mergeCell ref="D30:G30"/>
    <mergeCell ref="B6:C6"/>
    <mergeCell ref="D6:G6"/>
    <mergeCell ref="B7:C7"/>
    <mergeCell ref="D7:G7"/>
    <mergeCell ref="B8:C8"/>
    <mergeCell ref="D8:G8"/>
    <mergeCell ref="B9:C9"/>
    <mergeCell ref="D10:G10"/>
    <mergeCell ref="D9:G9"/>
    <mergeCell ref="B17:C17"/>
    <mergeCell ref="D17:G17"/>
    <mergeCell ref="D15:G15"/>
    <mergeCell ref="B16:C16"/>
    <mergeCell ref="D16:G16"/>
    <mergeCell ref="B14:C14"/>
    <mergeCell ref="B11:C11"/>
    <mergeCell ref="D11:G11"/>
    <mergeCell ref="D14:G14"/>
    <mergeCell ref="B15:C15"/>
    <mergeCell ref="D13:G13"/>
    <mergeCell ref="B12:C12"/>
    <mergeCell ref="D12:G12"/>
    <mergeCell ref="A1:D1"/>
    <mergeCell ref="B40:C40"/>
    <mergeCell ref="D40:G40"/>
    <mergeCell ref="B34:C34"/>
    <mergeCell ref="D34:G34"/>
    <mergeCell ref="B37:C37"/>
    <mergeCell ref="D37:G37"/>
    <mergeCell ref="B36:C36"/>
    <mergeCell ref="B10:C10"/>
    <mergeCell ref="D19:G19"/>
    <mergeCell ref="D36:G36"/>
    <mergeCell ref="B23:C23"/>
    <mergeCell ref="D23:G23"/>
    <mergeCell ref="B25:C25"/>
    <mergeCell ref="D25:G25"/>
    <mergeCell ref="B35:C35"/>
    <mergeCell ref="B41:C41"/>
    <mergeCell ref="D41:G41"/>
    <mergeCell ref="B38:C38"/>
    <mergeCell ref="D38:G38"/>
    <mergeCell ref="B39:C39"/>
    <mergeCell ref="D39:G3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30"/>
  <sheetViews>
    <sheetView showRuler="0" view="pageLayout" topLeftCell="A7" workbookViewId="0">
      <selection activeCell="B13" sqref="B13"/>
    </sheetView>
  </sheetViews>
  <sheetFormatPr defaultColWidth="8.7109375" defaultRowHeight="10.199999999999999" x14ac:dyDescent="0.2"/>
  <cols>
    <col min="1" max="1" width="14.28515625" style="77" customWidth="1"/>
    <col min="2" max="2" width="99.28515625" style="77" customWidth="1"/>
    <col min="3" max="9" width="9.28515625" style="8" customWidth="1"/>
  </cols>
  <sheetData>
    <row r="1" spans="1:2" ht="17.399999999999999" x14ac:dyDescent="0.3">
      <c r="A1" s="195" t="s">
        <v>178</v>
      </c>
      <c r="B1" s="195"/>
    </row>
    <row r="2" spans="1:2" x14ac:dyDescent="0.2">
      <c r="A2" s="80" t="s">
        <v>45</v>
      </c>
      <c r="B2" s="81" t="s">
        <v>140</v>
      </c>
    </row>
    <row r="3" spans="1:2" x14ac:dyDescent="0.2">
      <c r="A3" s="78" t="s">
        <v>179</v>
      </c>
      <c r="B3" s="79"/>
    </row>
    <row r="4" spans="1:2" x14ac:dyDescent="0.2">
      <c r="A4" s="78" t="s">
        <v>179</v>
      </c>
      <c r="B4" s="79"/>
    </row>
    <row r="5" spans="1:2" x14ac:dyDescent="0.2">
      <c r="A5" s="78" t="s">
        <v>226</v>
      </c>
      <c r="B5" s="79" t="s">
        <v>285</v>
      </c>
    </row>
    <row r="6" spans="1:2" x14ac:dyDescent="0.2">
      <c r="A6" s="78" t="s">
        <v>180</v>
      </c>
      <c r="B6" s="79" t="s">
        <v>284</v>
      </c>
    </row>
    <row r="7" spans="1:2" x14ac:dyDescent="0.2">
      <c r="A7" s="78" t="s">
        <v>180</v>
      </c>
      <c r="B7" s="79" t="s">
        <v>233</v>
      </c>
    </row>
    <row r="8" spans="1:2" ht="89.55" customHeight="1" x14ac:dyDescent="0.2">
      <c r="A8" s="78" t="s">
        <v>313</v>
      </c>
      <c r="B8" s="79" t="s">
        <v>241</v>
      </c>
    </row>
    <row r="9" spans="1:2" ht="30.6" x14ac:dyDescent="0.2">
      <c r="A9" s="78" t="s">
        <v>313</v>
      </c>
      <c r="B9" s="79" t="s">
        <v>283</v>
      </c>
    </row>
    <row r="10" spans="1:2" ht="30.6" x14ac:dyDescent="0.2">
      <c r="A10" s="78" t="s">
        <v>312</v>
      </c>
      <c r="B10" s="79" t="s">
        <v>286</v>
      </c>
    </row>
    <row r="11" spans="1:2" ht="81.599999999999994" x14ac:dyDescent="0.2">
      <c r="A11" s="78" t="s">
        <v>314</v>
      </c>
      <c r="B11" s="79" t="s">
        <v>311</v>
      </c>
    </row>
    <row r="12" spans="1:2" ht="40.799999999999997" x14ac:dyDescent="0.2">
      <c r="A12" s="78" t="s">
        <v>315</v>
      </c>
      <c r="B12" s="79" t="s">
        <v>339</v>
      </c>
    </row>
    <row r="13" spans="1:2" x14ac:dyDescent="0.2">
      <c r="A13" s="78" t="s">
        <v>181</v>
      </c>
      <c r="B13" s="79"/>
    </row>
    <row r="14" spans="1:2" x14ac:dyDescent="0.2">
      <c r="A14" s="78" t="s">
        <v>181</v>
      </c>
      <c r="B14" s="79"/>
    </row>
    <row r="15" spans="1:2" x14ac:dyDescent="0.2">
      <c r="A15" s="78" t="s">
        <v>207</v>
      </c>
      <c r="B15" s="79" t="s">
        <v>280</v>
      </c>
    </row>
    <row r="16" spans="1:2" x14ac:dyDescent="0.2">
      <c r="A16" s="78" t="s">
        <v>207</v>
      </c>
      <c r="B16" s="79"/>
    </row>
    <row r="17" spans="1:2" x14ac:dyDescent="0.2">
      <c r="A17" s="78" t="s">
        <v>207</v>
      </c>
      <c r="B17" s="79"/>
    </row>
    <row r="18" spans="1:2" x14ac:dyDescent="0.2">
      <c r="A18" s="78" t="s">
        <v>207</v>
      </c>
      <c r="B18" s="79"/>
    </row>
    <row r="19" spans="1:2" x14ac:dyDescent="0.2">
      <c r="A19" s="78" t="s">
        <v>207</v>
      </c>
      <c r="B19" s="79"/>
    </row>
    <row r="20" spans="1:2" x14ac:dyDescent="0.2">
      <c r="A20" s="78" t="s">
        <v>207</v>
      </c>
      <c r="B20" s="79"/>
    </row>
    <row r="21" spans="1:2" x14ac:dyDescent="0.2">
      <c r="A21" s="78" t="s">
        <v>207</v>
      </c>
      <c r="B21" s="79"/>
    </row>
    <row r="22" spans="1:2" x14ac:dyDescent="0.2">
      <c r="A22" s="78" t="s">
        <v>207</v>
      </c>
      <c r="B22" s="79"/>
    </row>
    <row r="23" spans="1:2" x14ac:dyDescent="0.2">
      <c r="A23" s="78" t="s">
        <v>207</v>
      </c>
      <c r="B23" s="79"/>
    </row>
    <row r="24" spans="1:2" x14ac:dyDescent="0.2">
      <c r="A24" s="78" t="s">
        <v>207</v>
      </c>
      <c r="B24" s="79"/>
    </row>
    <row r="25" spans="1:2" x14ac:dyDescent="0.2">
      <c r="A25" s="78" t="s">
        <v>207</v>
      </c>
      <c r="B25" s="79"/>
    </row>
    <row r="26" spans="1:2" x14ac:dyDescent="0.2">
      <c r="A26" s="78" t="s">
        <v>207</v>
      </c>
      <c r="B26" s="79"/>
    </row>
    <row r="27" spans="1:2" x14ac:dyDescent="0.2">
      <c r="A27" s="78" t="s">
        <v>207</v>
      </c>
      <c r="B27" s="79"/>
    </row>
    <row r="28" spans="1:2" x14ac:dyDescent="0.2">
      <c r="A28" s="78" t="s">
        <v>207</v>
      </c>
      <c r="B28" s="79"/>
    </row>
    <row r="29" spans="1:2" x14ac:dyDescent="0.2">
      <c r="A29" s="78" t="s">
        <v>207</v>
      </c>
      <c r="B29" s="79"/>
    </row>
    <row r="30" spans="1:2" x14ac:dyDescent="0.2">
      <c r="A30" s="78" t="s">
        <v>207</v>
      </c>
      <c r="B30" s="79"/>
    </row>
  </sheetData>
  <mergeCells count="1">
    <mergeCell ref="A1:B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41"/>
  <sheetViews>
    <sheetView showRuler="0" view="pageLayout" workbookViewId="0">
      <selection activeCell="B22" sqref="B22"/>
    </sheetView>
  </sheetViews>
  <sheetFormatPr defaultColWidth="8.7109375" defaultRowHeight="10.199999999999999" x14ac:dyDescent="0.2"/>
  <cols>
    <col min="1" max="1" width="8.28515625" style="77" customWidth="1"/>
    <col min="2" max="2" width="50.28515625" style="77" customWidth="1"/>
    <col min="3" max="3" width="7.7109375" style="77" bestFit="1" customWidth="1"/>
    <col min="4" max="4" width="5.7109375" style="77" bestFit="1" customWidth="1"/>
    <col min="5" max="5" width="8.42578125" style="116" bestFit="1" customWidth="1"/>
  </cols>
  <sheetData>
    <row r="1" spans="1:5" ht="17.399999999999999" x14ac:dyDescent="0.3">
      <c r="A1" s="195" t="s">
        <v>182</v>
      </c>
      <c r="B1" s="195"/>
      <c r="C1" s="195"/>
      <c r="D1" s="195"/>
      <c r="E1" s="195"/>
    </row>
    <row r="2" spans="1:5" x14ac:dyDescent="0.2">
      <c r="A2" s="82" t="s">
        <v>183</v>
      </c>
      <c r="B2" s="82" t="s">
        <v>139</v>
      </c>
      <c r="C2" s="82" t="s">
        <v>184</v>
      </c>
      <c r="D2" s="82" t="s">
        <v>185</v>
      </c>
      <c r="E2" s="114" t="s">
        <v>89</v>
      </c>
    </row>
    <row r="3" spans="1:5" x14ac:dyDescent="0.2">
      <c r="A3" s="83"/>
      <c r="B3" s="84" t="s">
        <v>208</v>
      </c>
      <c r="C3" s="84">
        <v>120</v>
      </c>
      <c r="D3" s="83"/>
      <c r="E3" s="115"/>
    </row>
    <row r="4" spans="1:5" x14ac:dyDescent="0.2">
      <c r="A4" s="83"/>
      <c r="B4" s="84" t="s">
        <v>186</v>
      </c>
      <c r="C4" s="84">
        <v>0</v>
      </c>
      <c r="D4" s="83"/>
      <c r="E4" s="115">
        <v>120</v>
      </c>
    </row>
    <row r="5" spans="1:5" x14ac:dyDescent="0.2">
      <c r="A5" s="83"/>
      <c r="B5" s="84" t="s">
        <v>227</v>
      </c>
      <c r="C5" s="83">
        <v>1250</v>
      </c>
      <c r="D5" s="84"/>
      <c r="E5" s="115">
        <f t="shared" ref="E5:E37" si="0">E4+C5-D5</f>
        <v>1370</v>
      </c>
    </row>
    <row r="6" spans="1:5" x14ac:dyDescent="0.2">
      <c r="A6" s="83"/>
      <c r="B6" s="84" t="s">
        <v>228</v>
      </c>
      <c r="C6" s="83"/>
      <c r="D6" s="84">
        <v>1100</v>
      </c>
      <c r="E6" s="115">
        <f t="shared" si="0"/>
        <v>270</v>
      </c>
    </row>
    <row r="7" spans="1:5" x14ac:dyDescent="0.2">
      <c r="A7" s="83"/>
      <c r="B7" s="84" t="s">
        <v>229</v>
      </c>
      <c r="C7" s="83"/>
      <c r="D7" s="84">
        <v>35</v>
      </c>
      <c r="E7" s="115">
        <f t="shared" si="0"/>
        <v>235</v>
      </c>
    </row>
    <row r="8" spans="1:5" x14ac:dyDescent="0.2">
      <c r="A8" s="83"/>
      <c r="B8" s="84" t="s">
        <v>230</v>
      </c>
      <c r="C8" s="83"/>
      <c r="D8" s="84">
        <v>2</v>
      </c>
      <c r="E8" s="115">
        <f t="shared" si="0"/>
        <v>233</v>
      </c>
    </row>
    <row r="9" spans="1:5" x14ac:dyDescent="0.2">
      <c r="A9" s="83"/>
      <c r="B9" s="84" t="s">
        <v>214</v>
      </c>
      <c r="C9" s="83"/>
      <c r="D9" s="84">
        <v>2</v>
      </c>
      <c r="E9" s="115">
        <f t="shared" si="0"/>
        <v>231</v>
      </c>
    </row>
    <row r="10" spans="1:5" x14ac:dyDescent="0.2">
      <c r="A10" s="83"/>
      <c r="B10" s="84" t="s">
        <v>161</v>
      </c>
      <c r="C10" s="83"/>
      <c r="D10" s="84">
        <v>0.1</v>
      </c>
      <c r="E10" s="115">
        <f t="shared" si="0"/>
        <v>230.9</v>
      </c>
    </row>
    <row r="11" spans="1:5" x14ac:dyDescent="0.2">
      <c r="A11" s="83"/>
      <c r="B11" s="84" t="s">
        <v>167</v>
      </c>
      <c r="C11" s="83"/>
      <c r="D11" s="84">
        <v>2</v>
      </c>
      <c r="E11" s="115">
        <f t="shared" si="0"/>
        <v>228.9</v>
      </c>
    </row>
    <row r="12" spans="1:5" x14ac:dyDescent="0.2">
      <c r="A12" s="83"/>
      <c r="B12" s="84" t="s">
        <v>231</v>
      </c>
      <c r="C12" s="83"/>
      <c r="D12" s="84">
        <v>4</v>
      </c>
      <c r="E12" s="115">
        <f t="shared" si="0"/>
        <v>224.9</v>
      </c>
    </row>
    <row r="13" spans="1:5" x14ac:dyDescent="0.2">
      <c r="A13" s="83"/>
      <c r="B13" s="84" t="s">
        <v>232</v>
      </c>
      <c r="C13" s="83"/>
      <c r="D13" s="84">
        <v>0.2</v>
      </c>
      <c r="E13" s="115">
        <f t="shared" si="0"/>
        <v>224.70000000000002</v>
      </c>
    </row>
    <row r="14" spans="1:5" x14ac:dyDescent="0.2">
      <c r="A14" s="83"/>
      <c r="B14" s="84" t="s">
        <v>248</v>
      </c>
      <c r="C14" s="83"/>
      <c r="D14" s="84">
        <v>5</v>
      </c>
      <c r="E14" s="115">
        <f t="shared" si="0"/>
        <v>219.70000000000002</v>
      </c>
    </row>
    <row r="15" spans="1:5" x14ac:dyDescent="0.2">
      <c r="A15" s="83"/>
      <c r="B15" s="84" t="s">
        <v>305</v>
      </c>
      <c r="C15" s="83">
        <v>1000</v>
      </c>
      <c r="D15" s="84"/>
      <c r="E15" s="115">
        <f t="shared" si="0"/>
        <v>1219.7</v>
      </c>
    </row>
    <row r="16" spans="1:5" x14ac:dyDescent="0.2">
      <c r="A16" s="83"/>
      <c r="B16" s="84" t="s">
        <v>306</v>
      </c>
      <c r="C16" s="83"/>
      <c r="D16" s="84">
        <v>200</v>
      </c>
      <c r="E16" s="115">
        <f t="shared" si="0"/>
        <v>1019.7</v>
      </c>
    </row>
    <row r="17" spans="1:5" x14ac:dyDescent="0.2">
      <c r="A17" s="83"/>
      <c r="B17" s="84" t="s">
        <v>316</v>
      </c>
      <c r="C17" s="83"/>
      <c r="D17" s="84">
        <v>500</v>
      </c>
      <c r="E17" s="115">
        <f t="shared" si="0"/>
        <v>519.70000000000005</v>
      </c>
    </row>
    <row r="18" spans="1:5" x14ac:dyDescent="0.2">
      <c r="A18" s="83"/>
      <c r="B18" s="84" t="s">
        <v>317</v>
      </c>
      <c r="C18" s="83"/>
      <c r="D18" s="84">
        <v>122</v>
      </c>
      <c r="E18" s="115">
        <f t="shared" si="0"/>
        <v>397.70000000000005</v>
      </c>
    </row>
    <row r="19" spans="1:5" x14ac:dyDescent="0.2">
      <c r="A19" s="83"/>
      <c r="B19" s="84" t="s">
        <v>320</v>
      </c>
      <c r="C19" s="83"/>
      <c r="D19" s="84">
        <v>0</v>
      </c>
      <c r="E19" s="115">
        <f t="shared" si="0"/>
        <v>397.70000000000005</v>
      </c>
    </row>
    <row r="20" spans="1:5" x14ac:dyDescent="0.2">
      <c r="A20" s="83"/>
      <c r="B20" s="84"/>
      <c r="C20" s="83"/>
      <c r="D20" s="84"/>
      <c r="E20" s="115">
        <f t="shared" si="0"/>
        <v>397.70000000000005</v>
      </c>
    </row>
    <row r="21" spans="1:5" x14ac:dyDescent="0.2">
      <c r="A21" s="83"/>
      <c r="B21" s="84"/>
      <c r="C21" s="83"/>
      <c r="D21" s="84"/>
      <c r="E21" s="115">
        <f t="shared" si="0"/>
        <v>397.70000000000005</v>
      </c>
    </row>
    <row r="22" spans="1:5" x14ac:dyDescent="0.2">
      <c r="A22" s="83"/>
      <c r="B22" s="84"/>
      <c r="C22" s="83"/>
      <c r="D22" s="84"/>
      <c r="E22" s="115">
        <f t="shared" si="0"/>
        <v>397.70000000000005</v>
      </c>
    </row>
    <row r="23" spans="1:5" x14ac:dyDescent="0.2">
      <c r="A23" s="83"/>
      <c r="B23" s="84"/>
      <c r="C23" s="83"/>
      <c r="D23" s="84"/>
      <c r="E23" s="115">
        <f t="shared" si="0"/>
        <v>397.70000000000005</v>
      </c>
    </row>
    <row r="24" spans="1:5" x14ac:dyDescent="0.2">
      <c r="A24" s="83"/>
      <c r="B24" s="84"/>
      <c r="C24" s="84"/>
      <c r="D24" s="84"/>
      <c r="E24" s="115">
        <f t="shared" si="0"/>
        <v>397.70000000000005</v>
      </c>
    </row>
    <row r="25" spans="1:5" x14ac:dyDescent="0.2">
      <c r="A25" s="83"/>
      <c r="B25" s="84"/>
      <c r="C25" s="83"/>
      <c r="D25" s="84"/>
      <c r="E25" s="115">
        <f t="shared" si="0"/>
        <v>397.70000000000005</v>
      </c>
    </row>
    <row r="26" spans="1:5" x14ac:dyDescent="0.2">
      <c r="A26" s="83"/>
      <c r="B26" s="84"/>
      <c r="C26" s="83"/>
      <c r="D26" s="84"/>
      <c r="E26" s="115">
        <f t="shared" si="0"/>
        <v>397.70000000000005</v>
      </c>
    </row>
    <row r="27" spans="1:5" x14ac:dyDescent="0.2">
      <c r="A27" s="83"/>
      <c r="B27" s="84"/>
      <c r="C27" s="83"/>
      <c r="D27" s="84"/>
      <c r="E27" s="115">
        <f t="shared" si="0"/>
        <v>397.70000000000005</v>
      </c>
    </row>
    <row r="28" spans="1:5" x14ac:dyDescent="0.2">
      <c r="A28" s="83"/>
      <c r="B28" s="84"/>
      <c r="C28" s="83"/>
      <c r="D28" s="84"/>
      <c r="E28" s="115">
        <f t="shared" si="0"/>
        <v>397.70000000000005</v>
      </c>
    </row>
    <row r="29" spans="1:5" x14ac:dyDescent="0.2">
      <c r="A29" s="83"/>
      <c r="B29" s="84"/>
      <c r="C29" s="83"/>
      <c r="D29" s="84"/>
      <c r="E29" s="115">
        <f t="shared" si="0"/>
        <v>397.70000000000005</v>
      </c>
    </row>
    <row r="30" spans="1:5" x14ac:dyDescent="0.2">
      <c r="A30" s="83"/>
      <c r="B30" s="84"/>
      <c r="C30" s="83"/>
      <c r="D30" s="84"/>
      <c r="E30" s="115">
        <f t="shared" si="0"/>
        <v>397.70000000000005</v>
      </c>
    </row>
    <row r="31" spans="1:5" x14ac:dyDescent="0.2">
      <c r="A31" s="83"/>
      <c r="B31" s="84"/>
      <c r="C31" s="83"/>
      <c r="D31" s="84"/>
      <c r="E31" s="115">
        <f t="shared" si="0"/>
        <v>397.70000000000005</v>
      </c>
    </row>
    <row r="32" spans="1:5" x14ac:dyDescent="0.2">
      <c r="A32" s="83"/>
      <c r="B32" s="84"/>
      <c r="C32" s="83"/>
      <c r="D32" s="84"/>
      <c r="E32" s="115">
        <f t="shared" si="0"/>
        <v>397.70000000000005</v>
      </c>
    </row>
    <row r="33" spans="1:5" x14ac:dyDescent="0.2">
      <c r="A33" s="83"/>
      <c r="B33" s="84"/>
      <c r="C33" s="83"/>
      <c r="D33" s="84"/>
      <c r="E33" s="115">
        <f t="shared" si="0"/>
        <v>397.70000000000005</v>
      </c>
    </row>
    <row r="34" spans="1:5" x14ac:dyDescent="0.2">
      <c r="A34" s="83"/>
      <c r="B34" s="84"/>
      <c r="C34" s="83"/>
      <c r="D34" s="84"/>
      <c r="E34" s="115">
        <f t="shared" si="0"/>
        <v>397.70000000000005</v>
      </c>
    </row>
    <row r="35" spans="1:5" x14ac:dyDescent="0.2">
      <c r="A35" s="83"/>
      <c r="B35" s="84"/>
      <c r="C35" s="83"/>
      <c r="D35" s="84"/>
      <c r="E35" s="115">
        <f>E34+C35-D35</f>
        <v>397.70000000000005</v>
      </c>
    </row>
    <row r="36" spans="1:5" x14ac:dyDescent="0.2">
      <c r="A36" s="83"/>
      <c r="B36" s="84"/>
      <c r="C36" s="83"/>
      <c r="D36" s="84"/>
      <c r="E36" s="115">
        <f t="shared" si="0"/>
        <v>397.70000000000005</v>
      </c>
    </row>
    <row r="37" spans="1:5" x14ac:dyDescent="0.2">
      <c r="A37" s="83"/>
      <c r="B37" s="84"/>
      <c r="C37" s="83"/>
      <c r="D37" s="84"/>
      <c r="E37" s="115">
        <f t="shared" si="0"/>
        <v>397.70000000000005</v>
      </c>
    </row>
    <row r="38" spans="1:5" x14ac:dyDescent="0.2">
      <c r="A38" s="83"/>
      <c r="B38" s="84"/>
      <c r="C38" s="83"/>
      <c r="D38" s="84"/>
      <c r="E38" s="115">
        <f>E37+C38-D38</f>
        <v>397.70000000000005</v>
      </c>
    </row>
    <row r="39" spans="1:5" x14ac:dyDescent="0.2">
      <c r="A39" s="83"/>
      <c r="B39" s="84"/>
      <c r="C39" s="83"/>
      <c r="D39" s="84"/>
      <c r="E39" s="115">
        <f>E38+C39-D39</f>
        <v>397.70000000000005</v>
      </c>
    </row>
    <row r="40" spans="1:5" x14ac:dyDescent="0.2">
      <c r="A40" s="83"/>
      <c r="B40" s="84"/>
      <c r="C40" s="83"/>
      <c r="D40" s="84"/>
      <c r="E40" s="115">
        <f>E39+C40-D40</f>
        <v>397.70000000000005</v>
      </c>
    </row>
    <row r="41" spans="1:5" x14ac:dyDescent="0.2">
      <c r="A41" s="83"/>
      <c r="B41" s="84"/>
      <c r="C41" s="83"/>
      <c r="D41" s="84"/>
      <c r="E41" s="115">
        <f>E40+C41-D41</f>
        <v>397.70000000000005</v>
      </c>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Character</vt:lpstr>
      <vt:lpstr>Spellbook</vt:lpstr>
      <vt:lpstr>Familiar</vt:lpstr>
      <vt:lpstr>Skills</vt:lpstr>
      <vt:lpstr>Equipment</vt:lpstr>
      <vt:lpstr>Notes</vt:lpstr>
      <vt:lpstr>Account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Character Sheet</dc:title>
  <dc:creator>Doug Wade</dc:creator>
  <cp:lastModifiedBy>Doug Wade</cp:lastModifiedBy>
  <cp:lastPrinted>2009-09-19T00:35:34Z</cp:lastPrinted>
  <dcterms:created xsi:type="dcterms:W3CDTF">2003-09-22T08:47:03Z</dcterms:created>
  <dcterms:modified xsi:type="dcterms:W3CDTF">2015-09-08T01:05:46Z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-1013835039</vt:i4>
  </property>
  <property fmtid="{D5CDD505-2E9C-101B-9397-08002B2CF9AE}" pid="3" name="_EmailSubject">
    <vt:lpwstr>D&amp;D plus Master</vt:lpwstr>
  </property>
  <property fmtid="{D5CDD505-2E9C-101B-9397-08002B2CF9AE}" pid="4" name="_AuthorEmail">
    <vt:lpwstr>mkachi@aar.on.ca</vt:lpwstr>
  </property>
  <property fmtid="{D5CDD505-2E9C-101B-9397-08002B2CF9AE}" pid="5" name="_AuthorEmailDisplayName">
    <vt:lpwstr>Mits Kachi</vt:lpwstr>
  </property>
  <property fmtid="{D5CDD505-2E9C-101B-9397-08002B2CF9AE}" pid="6" name="_ReviewingToolsShownOnce">
    <vt:lpwstr/>
  </property>
</Properties>
</file>